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0680" windowHeight="3225"/>
  </bookViews>
  <sheets>
    <sheet name="60-CK" sheetId="5" r:id="rId1"/>
  </sheets>
  <externalReferences>
    <externalReference r:id="rId2"/>
  </externalReferences>
  <definedNames>
    <definedName name="_xlnm.Print_Titles" localSheetId="0">'60-CK'!$6:$8</definedName>
  </definedNames>
  <calcPr calcId="144525"/>
</workbook>
</file>

<file path=xl/calcChain.xml><?xml version="1.0" encoding="utf-8"?>
<calcChain xmlns="http://schemas.openxmlformats.org/spreadsheetml/2006/main">
  <c r="F42" i="5" l="1"/>
  <c r="D44" i="5" l="1"/>
  <c r="I43" i="5"/>
  <c r="E43" i="5"/>
  <c r="D43" i="5"/>
  <c r="C43" i="5"/>
  <c r="I42" i="5"/>
  <c r="E42" i="5"/>
  <c r="E44" i="5" s="1"/>
  <c r="D42" i="5"/>
  <c r="C42" i="5"/>
  <c r="F41" i="5"/>
  <c r="I40" i="5"/>
  <c r="H40" i="5"/>
  <c r="E40" i="5"/>
  <c r="D40" i="5"/>
  <c r="I39" i="5"/>
  <c r="H39" i="5"/>
  <c r="I38" i="5"/>
  <c r="E38" i="5"/>
  <c r="D38" i="5"/>
  <c r="I37" i="5"/>
  <c r="H37" i="5" s="1"/>
  <c r="E37" i="5"/>
  <c r="I36" i="5"/>
  <c r="I35" i="5"/>
  <c r="H35" i="5" s="1"/>
  <c r="E35" i="5"/>
  <c r="D35" i="5"/>
  <c r="C35" i="5"/>
  <c r="G35" i="5" s="1"/>
  <c r="I34" i="5"/>
  <c r="H34" i="5" s="1"/>
  <c r="E34" i="5"/>
  <c r="D34" i="5"/>
  <c r="C34" i="5"/>
  <c r="I33" i="5"/>
  <c r="E33" i="5"/>
  <c r="D33" i="5"/>
  <c r="C33" i="5"/>
  <c r="I32" i="5"/>
  <c r="E32" i="5"/>
  <c r="D32" i="5"/>
  <c r="D31" i="5" s="1"/>
  <c r="C32" i="5"/>
  <c r="I31" i="5"/>
  <c r="I29" i="5"/>
  <c r="E29" i="5"/>
  <c r="D29" i="5"/>
  <c r="C29" i="5"/>
  <c r="I28" i="5"/>
  <c r="E28" i="5"/>
  <c r="D28" i="5"/>
  <c r="C28" i="5"/>
  <c r="I27" i="5"/>
  <c r="H27" i="5" s="1"/>
  <c r="E27" i="5"/>
  <c r="D27" i="5"/>
  <c r="C27" i="5"/>
  <c r="I26" i="5"/>
  <c r="E26" i="5"/>
  <c r="D26" i="5"/>
  <c r="C26" i="5"/>
  <c r="I25" i="5"/>
  <c r="H25" i="5" s="1"/>
  <c r="E25" i="5"/>
  <c r="D25" i="5"/>
  <c r="C25" i="5"/>
  <c r="C24" i="5"/>
  <c r="I23" i="5"/>
  <c r="H23" i="5"/>
  <c r="E23" i="5"/>
  <c r="D23" i="5"/>
  <c r="I22" i="5"/>
  <c r="E22" i="5"/>
  <c r="D22" i="5"/>
  <c r="C22" i="5"/>
  <c r="I21" i="5"/>
  <c r="E21" i="5"/>
  <c r="D21" i="5"/>
  <c r="D18" i="5" s="1"/>
  <c r="C21" i="5"/>
  <c r="I20" i="5"/>
  <c r="E20" i="5"/>
  <c r="D20" i="5"/>
  <c r="C20" i="5"/>
  <c r="I19" i="5"/>
  <c r="E19" i="5"/>
  <c r="D19" i="5"/>
  <c r="I17" i="5"/>
  <c r="E17" i="5"/>
  <c r="D17" i="5"/>
  <c r="C17" i="5"/>
  <c r="I16" i="5"/>
  <c r="E16" i="5"/>
  <c r="D16" i="5"/>
  <c r="C16" i="5"/>
  <c r="I15" i="5"/>
  <c r="E15" i="5"/>
  <c r="D15" i="5"/>
  <c r="C15" i="5"/>
  <c r="I14" i="5"/>
  <c r="E14" i="5"/>
  <c r="D14" i="5"/>
  <c r="C14" i="5"/>
  <c r="I13" i="5"/>
  <c r="E13" i="5"/>
  <c r="D13" i="5"/>
  <c r="C13" i="5"/>
  <c r="I12" i="5"/>
  <c r="E12" i="5"/>
  <c r="D12" i="5"/>
  <c r="C12" i="5"/>
  <c r="I11" i="5"/>
  <c r="E11" i="5"/>
  <c r="D11" i="5"/>
  <c r="D10" i="5" s="1"/>
  <c r="D9" i="5" s="1"/>
  <c r="C11" i="5"/>
  <c r="C44" i="5" l="1"/>
  <c r="H20" i="5"/>
  <c r="H33" i="5"/>
  <c r="G11" i="5"/>
  <c r="H15" i="5"/>
  <c r="F31" i="5"/>
  <c r="H31" i="5" s="1"/>
  <c r="E31" i="5"/>
  <c r="G13" i="5"/>
  <c r="G16" i="5"/>
  <c r="G21" i="5"/>
  <c r="G28" i="5"/>
  <c r="H28" i="5"/>
  <c r="G29" i="5"/>
  <c r="G33" i="5"/>
  <c r="H14" i="5"/>
  <c r="H26" i="5"/>
  <c r="I44" i="5"/>
  <c r="H43" i="5"/>
  <c r="G20" i="5"/>
  <c r="H11" i="5"/>
  <c r="G14" i="5"/>
  <c r="H17" i="5"/>
  <c r="H19" i="5"/>
  <c r="H21" i="5"/>
  <c r="G25" i="5"/>
  <c r="H38" i="5"/>
  <c r="G42" i="5"/>
  <c r="H12" i="5"/>
  <c r="G15" i="5"/>
  <c r="I18" i="5"/>
  <c r="I10" i="5" s="1"/>
  <c r="I9" i="5" s="1"/>
  <c r="G22" i="5"/>
  <c r="G34" i="5"/>
  <c r="E18" i="5"/>
  <c r="E10" i="5" s="1"/>
  <c r="H29" i="5"/>
  <c r="C31" i="5"/>
  <c r="C18" i="5"/>
  <c r="C10" i="5" s="1"/>
  <c r="C9" i="5" s="1"/>
  <c r="G17" i="5"/>
  <c r="G27" i="5"/>
  <c r="G12" i="5"/>
  <c r="H13" i="5"/>
  <c r="G26" i="5"/>
  <c r="H32" i="5"/>
  <c r="F10" i="5"/>
  <c r="H16" i="5"/>
  <c r="H22" i="5"/>
  <c r="H42" i="5"/>
  <c r="G32" i="5"/>
  <c r="G43" i="5"/>
  <c r="E9" i="5" l="1"/>
  <c r="G31" i="5"/>
  <c r="G18" i="5"/>
  <c r="H18" i="5"/>
  <c r="H44" i="5"/>
  <c r="G44" i="5"/>
  <c r="H10" i="5"/>
  <c r="F9" i="5"/>
  <c r="G10" i="5"/>
  <c r="H9" i="5" l="1"/>
  <c r="G9" i="5"/>
</calcChain>
</file>

<file path=xl/comments1.xml><?xml version="1.0" encoding="utf-8"?>
<comments xmlns="http://schemas.openxmlformats.org/spreadsheetml/2006/main">
  <authors>
    <author>Windows User</author>
  </authors>
  <commentList>
    <comment ref="C43" authorId="0">
      <text>
        <r>
          <rPr>
            <b/>
            <sz val="9"/>
            <color indexed="81"/>
            <rFont val="Tahoma"/>
            <family val="2"/>
          </rPr>
          <t>Windows User:</t>
        </r>
        <r>
          <rPr>
            <sz val="9"/>
            <color indexed="81"/>
            <rFont val="Tahoma"/>
            <family val="2"/>
          </rPr>
          <t xml:space="preserve">
Loại trừ BVMT hàng hóa nhập khẩu 226.080 trđ</t>
        </r>
      </text>
    </comment>
  </commentList>
</comments>
</file>

<file path=xl/sharedStrings.xml><?xml version="1.0" encoding="utf-8"?>
<sst xmlns="http://schemas.openxmlformats.org/spreadsheetml/2006/main" count="71" uniqueCount="63">
  <si>
    <t>Đơn vị: Triệu đồng</t>
  </si>
  <si>
    <t>STT</t>
  </si>
  <si>
    <t>A</t>
  </si>
  <si>
    <t>B</t>
  </si>
  <si>
    <t>I</t>
  </si>
  <si>
    <t>II</t>
  </si>
  <si>
    <t>III</t>
  </si>
  <si>
    <t>IV</t>
  </si>
  <si>
    <t>V</t>
  </si>
  <si>
    <t>VI</t>
  </si>
  <si>
    <t>NỘI DUNG</t>
  </si>
  <si>
    <t>CÙNG KỲ NĂM TRƯỚC</t>
  </si>
  <si>
    <t>3=2/1</t>
  </si>
  <si>
    <t>Thu nội địa</t>
  </si>
  <si>
    <t>Thu từ dầu thô</t>
  </si>
  <si>
    <t>Thu viện trợ</t>
  </si>
  <si>
    <t>Biểu số 60/CK-NSNN</t>
  </si>
  <si>
    <t>TỔNG THU NSNN TRÊN ĐỊA BÀN</t>
  </si>
  <si>
    <t>Thu từ khu vực DNNN</t>
  </si>
  <si>
    <t>Thu từ khu vực doanh nghiệp có vốn đầu tư nước ngoài</t>
  </si>
  <si>
    <t>Thu từ khu vực kinh tế ngoài quốc doanh</t>
  </si>
  <si>
    <t>Thuế thu nhập cá nhân</t>
  </si>
  <si>
    <t>Thuế bảo vệ môi trường</t>
  </si>
  <si>
    <t>Lệ phí trước bạ</t>
  </si>
  <si>
    <t>Các loại phí, lệ phí</t>
  </si>
  <si>
    <t>Các khoản thu về nhà, đất</t>
  </si>
  <si>
    <t>-</t>
  </si>
  <si>
    <t>Thuế sử dụng đất nông nghiệp</t>
  </si>
  <si>
    <t>Thuế sử dụng đất phi nông nghiệp</t>
  </si>
  <si>
    <t>Thu tiền sử dụng đất</t>
  </si>
  <si>
    <t>Tiền cho thuê đất, thuê mặt nước</t>
  </si>
  <si>
    <t>Tiền cho thuê và tiền bán nhà ở thuộc sở hữu nhà nước</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</si>
  <si>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</si>
  <si>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</si>
  <si>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và thu hoa lợi công sản khác</t>
  </si>
  <si>
    <t>Thu khác ngân sách</t>
  </si>
  <si>
    <t>Thu từ hoạt động xuất nhập khẩu</t>
  </si>
  <si>
    <t>Thuế giá trị gia tăng thu từ hàng hóa nhập khẩu</t>
  </si>
  <si>
    <t>Thuế xuất khẩu</t>
  </si>
  <si>
    <t>Thuế nhập khẩu</t>
  </si>
  <si>
    <t>Thuế bảo vệ môi trường thu từ hàng hóa nhập khẩu</t>
  </si>
  <si>
    <t>Thu khác</t>
  </si>
  <si>
    <t xml:space="preserve">THU NSĐP ĐƯỢC HƯỞNG THEO PHÂN CẤP </t>
  </si>
  <si>
    <t>Từ các khoản thu phân chia</t>
  </si>
  <si>
    <t>Các khoản thu NSĐP được hưởng 100%</t>
  </si>
  <si>
    <t>THỰC HIỆN QUÝ III/2019</t>
  </si>
  <si>
    <t>SO SÁNH THỰC HIỆN VỚI (%)</t>
  </si>
  <si>
    <t>SỞ TÀI CHÍNH QUẢNG TRỊ</t>
  </si>
  <si>
    <t>ƯỚC THỰC HIỆN THU NGÂN SÁCH NHÀ NƯỚC NĂM 2020</t>
  </si>
  <si>
    <t>DỰ TOÁN NĂM 2020</t>
  </si>
  <si>
    <t>THỰC HIỆN QUÝ II/2019</t>
  </si>
  <si>
    <t>ƯỚC THỰC HIỆN NĂM 2020</t>
  </si>
  <si>
    <t>THỰC HIỆN NĂM 2019</t>
  </si>
  <si>
    <t>4=2/5</t>
  </si>
  <si>
    <t>Thu sắp xếp lại, xử lý nhà đất theo quy định của Luật Quản lý, sử dụng tài sản công</t>
  </si>
  <si>
    <t>Thu tiền cấp quyền khai thác khoáng sản, tài nguyên nước</t>
  </si>
  <si>
    <t>Thuế tiêu tiêu thụ đặc biệt thu từ hàng hóa nhập khẩu</t>
  </si>
  <si>
    <t>Thu thuế chống phá giá</t>
  </si>
  <si>
    <t>Thu đóng góp</t>
  </si>
  <si>
    <t>Thu hồi các khoản vay của NN và thu từ quỹ dự trữ tài chính</t>
  </si>
  <si>
    <t>Chi tiết các sắc thuế lấy từ BCQT tỉnh năm 2019</t>
  </si>
  <si>
    <t>Gồm: Thuế GTGT, Thuế TTĐB; Thuế TNDN của 3 nhóm KV DNNN và KVDN có vốn đầu tư nước ngoài và khu vực kinh tế ngoài quôc doanh; Thuế TNCN, Thuế BVMT (Quy định tại Điều 5, TT 342/2016/BTC (Lưu ý tỷ lên của các địa phương theo quy định NQ 23)</t>
  </si>
  <si>
    <t>( Kèm theo Công văn số           /STC-QLNS ngày      /12/2020 của Sở Tài chính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</si>
</sst>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0" x14ac:knownFonts="1">
    <font>
      <sz val="11"/>
      <color theme="1"/>
      <name val="Arial"/>
      <family val="2"/>
      <scheme val="minor"/>
    </font>
    <font>
      <sz val="11"/>
      <color theme="1"/>
      <name val="Arial"/>
      <family val="2"/>
      <scheme val="minor"/>
    </font>
    <font>
      <b/>
      <sz val="10"/>
      <name val="Times New Roman"/>
      <family val="1"/>
    </font>
    <font>
      <i/>
      <sz val="10"/>
      <name val="Times New Roman"/>
      <family val="1"/>
    </font>
    <font>
      <sz val="9"/>
      <color indexed="81"/>
      <name val="Tahoma"/>
      <family val="2"/>
    </font>
    <font>
      <b/>
      <sz val="9"/>
      <color indexed="81"/>
      <name val="Tahoma"/>
      <family val="2"/>
    </font>
    <font>
      <sz val="10"/>
      <color theme="1"/>
      <name val="Times New Roman"/>
      <family val="1"/>
    </font>
    <font>
      <b/>
      <sz val="10"/>
      <color theme="1"/>
      <name val="Times New Roman"/>
      <family val="1"/>
    </font>
    <font>
      <b/>
      <sz val="12"/>
      <color rgb="FF000000"/>
      <name val="Times New Roman"/>
      <family val="1"/>
    </font>
    <font>
      <sz val="12"/>
      <color theme="1"/>
      <name val="Times New Roman"/>
      <family val="1"/>
    </font>
    <font>
      <sz val="12"/>
      <color rgb="FF000000"/>
      <name val="Times New Roman"/>
      <family val="1"/>
    </font>
    <font>
      <b/>
      <sz val="16"/>
      <color rgb="FF000000"/>
      <name val="Times New Roman"/>
      <family val="1"/>
    </font>
    <font>
      <i/>
      <sz val="12"/>
      <color rgb="FF000000"/>
      <name val="Times New Roman"/>
      <family val="1"/>
    </font>
    <font>
      <i/>
      <sz val="12"/>
      <name val="Times New Roman"/>
      <family val="1"/>
    </font>
    <font>
      <i/>
      <sz val="12"/>
      <color theme="1"/>
      <name val="Times New Roman"/>
      <family val="1"/>
    </font>
    <font>
      <b/>
      <sz val="12"/>
      <name val="Times New Roman"/>
      <family val="1"/>
    </font>
    <font>
      <b/>
      <sz val="12"/>
      <color theme="1"/>
      <name val="Times New Roman"/>
      <family val="1"/>
    </font>
    <font>
      <sz val="12"/>
      <name val="Times New Roman"/>
      <family val="1"/>
    </font>
    <font>
      <sz val="12"/>
      <name val=".VnTime"/>
      <family val="2"/>
    </font>
    <font>
      <sz val="11"/>
      <color indexed="8"/>
      <name val="Calibri"/>
      <family val="2"/>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18" fillId="0" borderId="0"/>
    <xf numFmtId="164" fontId="19" fillId="0" borderId="0" applyFont="0" applyFill="0" applyBorder="0" applyAlignment="0" applyProtection="0"/>
    <xf numFmtId="164" fontId="1" fillId="0" borderId="0" applyFont="0" applyFill="0" applyBorder="0" applyAlignment="0" applyProtection="0"/>
    <xf numFmtId="0" fontId="1" fillId="0" borderId="0"/>
    <xf numFmtId="9" fontId="19"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2" fillId="0" borderId="1" xfId="0" applyFont="1" applyBorder="1" applyAlignment="1">
      <alignment horizontal="center" vertical="center" wrapText="1"/>
    </xf>
    <xf numFmtId="0" fontId="6" fillId="0" borderId="0" xfId="0" applyFont="1" applyAlignment="1">
      <alignment vertical="center"/>
    </xf>
    <xf numFmtId="0" fontId="8" fillId="0" borderId="0" xfId="0" applyFont="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xf>
    <xf numFmtId="0" fontId="14" fillId="0" borderId="0" xfId="0" applyFont="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3" fontId="15" fillId="0" borderId="1" xfId="0" applyNumberFormat="1" applyFont="1" applyBorder="1" applyAlignment="1">
      <alignment horizontal="right" vertical="center" wrapText="1"/>
    </xf>
    <xf numFmtId="9" fontId="15" fillId="0" borderId="1" xfId="2" applyFont="1" applyBorder="1" applyAlignment="1">
      <alignment horizontal="right" vertical="center" wrapText="1"/>
    </xf>
    <xf numFmtId="0" fontId="16" fillId="0" borderId="0" xfId="0" applyFont="1" applyAlignment="1">
      <alignment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3" fontId="17" fillId="0" borderId="1" xfId="0" applyNumberFormat="1" applyFont="1" applyBorder="1" applyAlignment="1">
      <alignment horizontal="right" vertical="center" wrapText="1"/>
    </xf>
    <xf numFmtId="9" fontId="17" fillId="0" borderId="1" xfId="2" applyFont="1" applyBorder="1" applyAlignment="1">
      <alignment horizontal="right" vertical="center" wrapText="1"/>
    </xf>
    <xf numFmtId="0" fontId="13" fillId="0" borderId="1" xfId="0" applyFont="1" applyBorder="1" applyAlignment="1">
      <alignment vertical="center" wrapText="1"/>
    </xf>
    <xf numFmtId="0" fontId="3" fillId="2" borderId="1" xfId="0" quotePrefix="1" applyNumberFormat="1" applyFont="1" applyFill="1" applyBorder="1" applyAlignment="1">
      <alignment vertical="center" wrapText="1"/>
    </xf>
    <xf numFmtId="3" fontId="13" fillId="0" borderId="1" xfId="0" applyNumberFormat="1" applyFont="1" applyBorder="1" applyAlignment="1">
      <alignment horizontal="right" vertical="center" wrapText="1"/>
    </xf>
    <xf numFmtId="9" fontId="13" fillId="0" borderId="1" xfId="2" applyFont="1" applyBorder="1" applyAlignment="1">
      <alignment horizontal="right" vertical="center" wrapText="1"/>
    </xf>
    <xf numFmtId="0" fontId="15" fillId="0" borderId="1" xfId="3" applyNumberFormat="1" applyFont="1" applyFill="1" applyBorder="1" applyAlignment="1">
      <alignment vertical="center" wrapText="1"/>
    </xf>
    <xf numFmtId="0" fontId="16" fillId="0" borderId="0" xfId="0" applyFont="1" applyAlignment="1">
      <alignment vertical="center" wrapText="1"/>
    </xf>
    <xf numFmtId="3" fontId="17" fillId="0" borderId="1" xfId="0" applyNumberFormat="1" applyFont="1" applyFill="1" applyBorder="1" applyAlignment="1">
      <alignment horizontal="right" vertical="center" wrapText="1"/>
    </xf>
    <xf numFmtId="164" fontId="9" fillId="0" borderId="0" xfId="1"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3" fontId="17" fillId="0" borderId="1" xfId="0" applyNumberFormat="1" applyFont="1" applyBorder="1" applyAlignment="1">
      <alignment horizontal="right" vertical="center" wrapText="1"/>
    </xf>
    <xf numFmtId="3" fontId="17"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3" fontId="17" fillId="0" borderId="1" xfId="0" applyNumberFormat="1" applyFont="1" applyBorder="1" applyAlignment="1">
      <alignment horizontal="right" vertical="center" wrapText="1"/>
    </xf>
    <xf numFmtId="0" fontId="9" fillId="0" borderId="0" xfId="0" applyFont="1" applyFill="1" applyAlignment="1">
      <alignment horizontal="center" vertical="center" wrapText="1"/>
    </xf>
    <xf numFmtId="0" fontId="9"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vertical="center" wrapText="1"/>
    </xf>
    <xf numFmtId="0" fontId="12" fillId="0" borderId="0" xfId="0" applyFont="1" applyBorder="1" applyAlignment="1">
      <alignment horizontal="right" vertical="center"/>
    </xf>
    <xf numFmtId="0" fontId="10" fillId="0" borderId="0" xfId="0" applyFont="1" applyAlignment="1">
      <alignment horizontal="left" vertical="center" wrapText="1"/>
    </xf>
    <xf numFmtId="0" fontId="11" fillId="0" borderId="0" xfId="0" applyFont="1" applyAlignment="1">
      <alignment horizontal="center" vertical="center"/>
    </xf>
  </cellXfs>
  <cellStyles count="9">
    <cellStyle name="Comma" xfId="1" builtinId="3"/>
    <cellStyle name="Comma 2" xfId="4"/>
    <cellStyle name="Comma 3" xfId="5"/>
    <cellStyle name="Normal" xfId="0" builtinId="0"/>
    <cellStyle name="Normal 2" xfId="6"/>
    <cellStyle name="Normal_Sheet2 2" xfId="3"/>
    <cellStyle name="Percent" xfId="2" builtinId="5"/>
    <cellStyle name="Percent 2" xfId="7"/>
    <cellStyle name="Percent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G%20KHAI%202020%20(&#431;&#7898;C%20N&#258;M)%20(3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CK"/>
      <sheetName val="60-CK"/>
      <sheetName val="59-CK"/>
      <sheetName val="9 tháng"/>
      <sheetName val="ươc 2020"/>
      <sheetName val="12t-2018"/>
      <sheetName val="2019-B50-QT HĐND (Hạnh)"/>
      <sheetName val="UTH 2020 (ALy gửi)"/>
      <sheetName val="2020. sắc thuế (A Ly gửi)"/>
    </sheetNames>
    <sheetDataSet>
      <sheetData sheetId="0"/>
      <sheetData sheetId="1">
        <row r="39">
          <cell r="D39" t="e">
            <v>#REF!</v>
          </cell>
        </row>
      </sheetData>
      <sheetData sheetId="2"/>
      <sheetData sheetId="3">
        <row r="12">
          <cell r="D12">
            <v>1632325</v>
          </cell>
        </row>
        <row r="17">
          <cell r="D17">
            <v>135958</v>
          </cell>
        </row>
        <row r="18">
          <cell r="D18">
            <v>55776</v>
          </cell>
        </row>
        <row r="19">
          <cell r="D19">
            <v>11979</v>
          </cell>
        </row>
        <row r="20">
          <cell r="D20">
            <v>501848</v>
          </cell>
        </row>
        <row r="21">
          <cell r="D21">
            <v>115590</v>
          </cell>
        </row>
        <row r="22">
          <cell r="D22">
            <v>99</v>
          </cell>
        </row>
        <row r="23">
          <cell r="D23">
            <v>4441</v>
          </cell>
        </row>
        <row r="24">
          <cell r="D24">
            <v>74039</v>
          </cell>
        </row>
        <row r="25">
          <cell r="D25">
            <v>163214</v>
          </cell>
        </row>
        <row r="26">
          <cell r="D26">
            <v>48324</v>
          </cell>
        </row>
        <row r="30">
          <cell r="D30">
            <v>514975</v>
          </cell>
        </row>
        <row r="31">
          <cell r="D31">
            <v>21169</v>
          </cell>
        </row>
        <row r="32">
          <cell r="D32">
            <v>135</v>
          </cell>
        </row>
        <row r="33">
          <cell r="D33">
            <v>13338</v>
          </cell>
        </row>
        <row r="34">
          <cell r="D34">
            <v>28828</v>
          </cell>
        </row>
        <row r="35">
          <cell r="D35">
            <v>85597</v>
          </cell>
        </row>
        <row r="47">
          <cell r="D47">
            <v>6677</v>
          </cell>
        </row>
        <row r="52">
          <cell r="D52">
            <v>10202</v>
          </cell>
        </row>
        <row r="54">
          <cell r="D54">
            <v>263221</v>
          </cell>
        </row>
        <row r="55">
          <cell r="D55">
            <v>62225</v>
          </cell>
        </row>
        <row r="56">
          <cell r="D56">
            <v>20156</v>
          </cell>
        </row>
        <row r="58">
          <cell r="D58">
            <v>1305</v>
          </cell>
        </row>
        <row r="59">
          <cell r="D59">
            <v>3174</v>
          </cell>
        </row>
        <row r="60">
          <cell r="D60">
            <v>12346</v>
          </cell>
        </row>
      </sheetData>
      <sheetData sheetId="4">
        <row r="17">
          <cell r="E17">
            <v>190000</v>
          </cell>
        </row>
        <row r="59">
          <cell r="I59">
            <v>1593.707328</v>
          </cell>
        </row>
      </sheetData>
      <sheetData sheetId="5"/>
      <sheetData sheetId="6">
        <row r="9">
          <cell r="F9">
            <v>2512274.1813550005</v>
          </cell>
        </row>
        <row r="11">
          <cell r="E11">
            <v>203813.60921200001</v>
          </cell>
        </row>
        <row r="12">
          <cell r="F12">
            <v>166799.63102100001</v>
          </cell>
        </row>
        <row r="13">
          <cell r="F13">
            <v>15133.252664</v>
          </cell>
        </row>
        <row r="18">
          <cell r="E18">
            <v>83138.371245000002</v>
          </cell>
        </row>
        <row r="19">
          <cell r="F19">
            <v>67142.001743999994</v>
          </cell>
        </row>
        <row r="20">
          <cell r="F20">
            <v>14683.718474000001</v>
          </cell>
        </row>
        <row r="21">
          <cell r="F21">
            <v>187.762237</v>
          </cell>
        </row>
        <row r="26">
          <cell r="E26">
            <v>19464.103055</v>
          </cell>
        </row>
        <row r="27">
          <cell r="F27">
            <v>7692.7013669999997</v>
          </cell>
        </row>
        <row r="28">
          <cell r="F28">
            <v>11715.307448</v>
          </cell>
        </row>
        <row r="33">
          <cell r="E33">
            <v>733261.64412199985</v>
          </cell>
        </row>
        <row r="34">
          <cell r="F34">
            <v>533792.17603999993</v>
          </cell>
        </row>
        <row r="35">
          <cell r="F35">
            <v>57935.286899999992</v>
          </cell>
        </row>
        <row r="36">
          <cell r="F36">
            <v>98850.087287000002</v>
          </cell>
        </row>
        <row r="40">
          <cell r="E40">
            <v>93433.856903000007</v>
          </cell>
          <cell r="F40">
            <v>93433.856903000007</v>
          </cell>
        </row>
        <row r="41">
          <cell r="E41">
            <v>287393.069349</v>
          </cell>
        </row>
        <row r="42">
          <cell r="F42">
            <v>106528.716098</v>
          </cell>
        </row>
        <row r="44">
          <cell r="E44">
            <v>166118.40698100001</v>
          </cell>
        </row>
        <row r="45">
          <cell r="E45">
            <v>64968.534722999997</v>
          </cell>
        </row>
        <row r="50">
          <cell r="E50">
            <v>123.74221</v>
          </cell>
        </row>
        <row r="51">
          <cell r="E51">
            <v>5740.1928779999998</v>
          </cell>
        </row>
        <row r="52">
          <cell r="E52">
            <v>32543.867407999998</v>
          </cell>
        </row>
        <row r="53">
          <cell r="E53">
            <v>871260.62584600004</v>
          </cell>
        </row>
        <row r="54">
          <cell r="E54">
            <v>276</v>
          </cell>
        </row>
        <row r="56">
          <cell r="E56">
            <v>39538.763511999998</v>
          </cell>
        </row>
        <row r="57">
          <cell r="E57">
            <v>16741.483505</v>
          </cell>
        </row>
        <row r="60">
          <cell r="E60">
            <v>116756.51392000001</v>
          </cell>
        </row>
        <row r="72">
          <cell r="E72">
            <v>12044.867871</v>
          </cell>
        </row>
        <row r="73">
          <cell r="E73">
            <v>11064.489116999999</v>
          </cell>
        </row>
        <row r="77">
          <cell r="E77">
            <v>473836.61266199994</v>
          </cell>
        </row>
        <row r="78">
          <cell r="E78">
            <v>88589.387159999998</v>
          </cell>
        </row>
        <row r="79">
          <cell r="E79">
            <v>36029.343471</v>
          </cell>
        </row>
        <row r="80">
          <cell r="E80">
            <v>139.159313</v>
          </cell>
        </row>
        <row r="81">
          <cell r="E81">
            <v>1593.707328</v>
          </cell>
        </row>
        <row r="82">
          <cell r="E82">
            <v>341447.73789599998</v>
          </cell>
        </row>
        <row r="84">
          <cell r="E84">
            <v>6037.2774939999999</v>
          </cell>
        </row>
        <row r="85">
          <cell r="E85">
            <v>791.66579999999999</v>
          </cell>
        </row>
        <row r="86">
          <cell r="E86">
            <v>17485.013497</v>
          </cell>
        </row>
      </sheetData>
      <sheetData sheetId="7">
        <row r="64">
          <cell r="E64">
            <v>7312611</v>
          </cell>
        </row>
      </sheetData>
      <sheetData sheetId="8">
        <row r="9">
          <cell r="D9">
            <v>2624220</v>
          </cell>
        </row>
        <row r="11">
          <cell r="C11">
            <v>190000</v>
          </cell>
        </row>
        <row r="12">
          <cell r="D12">
            <v>150000</v>
          </cell>
        </row>
        <row r="13">
          <cell r="D13">
            <v>11000</v>
          </cell>
        </row>
        <row r="14">
          <cell r="D14">
            <v>0</v>
          </cell>
        </row>
        <row r="17">
          <cell r="C17">
            <v>105000</v>
          </cell>
        </row>
        <row r="18">
          <cell r="D18">
            <v>90800</v>
          </cell>
        </row>
        <row r="19">
          <cell r="D19">
            <v>12500</v>
          </cell>
        </row>
        <row r="20">
          <cell r="D20">
            <v>200</v>
          </cell>
        </row>
        <row r="23">
          <cell r="C23">
            <v>18000</v>
          </cell>
        </row>
        <row r="24">
          <cell r="D24">
            <v>10600</v>
          </cell>
        </row>
        <row r="25">
          <cell r="D25">
            <v>7400</v>
          </cell>
        </row>
        <row r="29">
          <cell r="C29">
            <v>813000</v>
          </cell>
        </row>
        <row r="30">
          <cell r="D30">
            <v>632300</v>
          </cell>
        </row>
        <row r="31">
          <cell r="D31">
            <v>55000</v>
          </cell>
        </row>
        <row r="32">
          <cell r="D32">
            <v>88300</v>
          </cell>
        </row>
        <row r="35">
          <cell r="C35">
            <v>100000</v>
          </cell>
          <cell r="D35">
            <v>100000</v>
          </cell>
        </row>
        <row r="36">
          <cell r="C36">
            <v>360000</v>
          </cell>
        </row>
        <row r="38">
          <cell r="D38">
            <v>133920</v>
          </cell>
        </row>
        <row r="39">
          <cell r="C39">
            <v>160000</v>
          </cell>
        </row>
        <row r="40">
          <cell r="C40">
            <v>70000</v>
          </cell>
        </row>
        <row r="45">
          <cell r="C45">
            <v>4000</v>
          </cell>
        </row>
        <row r="46">
          <cell r="C46">
            <v>23000</v>
          </cell>
        </row>
        <row r="47">
          <cell r="C47">
            <v>920000</v>
          </cell>
        </row>
        <row r="48">
          <cell r="C48">
            <v>27000</v>
          </cell>
        </row>
        <row r="49">
          <cell r="C49">
            <v>40000</v>
          </cell>
        </row>
        <row r="50">
          <cell r="C50">
            <v>15000</v>
          </cell>
        </row>
        <row r="51">
          <cell r="C51">
            <v>88000</v>
          </cell>
        </row>
        <row r="52">
          <cell r="C52">
            <v>7000</v>
          </cell>
        </row>
        <row r="53">
          <cell r="C53">
            <v>10000</v>
          </cell>
        </row>
        <row r="55">
          <cell r="C55">
            <v>317695</v>
          </cell>
        </row>
        <row r="56">
          <cell r="C56">
            <v>87257</v>
          </cell>
        </row>
        <row r="57">
          <cell r="C57">
            <v>44895</v>
          </cell>
        </row>
        <row r="58">
          <cell r="C58">
            <v>153</v>
          </cell>
        </row>
        <row r="63">
          <cell r="E63">
            <v>19394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9"/>
  <sheetViews>
    <sheetView tabSelected="1" topLeftCell="A34" workbookViewId="0">
      <selection activeCell="C45" sqref="C45"/>
    </sheetView>
  </sheetViews>
  <sheetFormatPr defaultRowHeight="15.75" x14ac:dyDescent="0.2"/>
  <cols>
    <col min="1" max="1" width="5.75" style="4" customWidth="1"/>
    <col min="2" max="2" width="37.875" style="4" customWidth="1"/>
    <col min="3" max="3" width="11.75" style="4" customWidth="1"/>
    <col min="4" max="5" width="11" style="4" hidden="1" customWidth="1"/>
    <col min="6" max="6" width="11" style="4" customWidth="1"/>
    <col min="7" max="8" width="10.875" style="4" customWidth="1"/>
    <col min="9" max="9" width="10.75" style="4" customWidth="1"/>
    <col min="10" max="10" width="24.125" style="4" customWidth="1"/>
    <col min="11" max="256" width="9.125" style="4"/>
    <col min="257" max="257" width="5.75" style="4" customWidth="1"/>
    <col min="258" max="258" width="37.875" style="4" customWidth="1"/>
    <col min="259" max="259" width="11.75" style="4" customWidth="1"/>
    <col min="260" max="261" width="0" style="4" hidden="1" customWidth="1"/>
    <col min="262" max="262" width="11" style="4" customWidth="1"/>
    <col min="263" max="264" width="10.875" style="4" customWidth="1"/>
    <col min="265" max="265" width="10.75" style="4" customWidth="1"/>
    <col min="266" max="266" width="24.125" style="4" customWidth="1"/>
    <col min="267" max="512" width="9.125" style="4"/>
    <col min="513" max="513" width="5.75" style="4" customWidth="1"/>
    <col min="514" max="514" width="37.875" style="4" customWidth="1"/>
    <col min="515" max="515" width="11.75" style="4" customWidth="1"/>
    <col min="516" max="517" width="0" style="4" hidden="1" customWidth="1"/>
    <col min="518" max="518" width="11" style="4" customWidth="1"/>
    <col min="519" max="520" width="10.875" style="4" customWidth="1"/>
    <col min="521" max="521" width="10.75" style="4" customWidth="1"/>
    <col min="522" max="522" width="24.125" style="4" customWidth="1"/>
    <col min="523" max="768" width="9.125" style="4"/>
    <col min="769" max="769" width="5.75" style="4" customWidth="1"/>
    <col min="770" max="770" width="37.875" style="4" customWidth="1"/>
    <col min="771" max="771" width="11.75" style="4" customWidth="1"/>
    <col min="772" max="773" width="0" style="4" hidden="1" customWidth="1"/>
    <col min="774" max="774" width="11" style="4" customWidth="1"/>
    <col min="775" max="776" width="10.875" style="4" customWidth="1"/>
    <col min="777" max="777" width="10.75" style="4" customWidth="1"/>
    <col min="778" max="778" width="24.125" style="4" customWidth="1"/>
    <col min="779" max="1024" width="9.125" style="4"/>
    <col min="1025" max="1025" width="5.75" style="4" customWidth="1"/>
    <col min="1026" max="1026" width="37.875" style="4" customWidth="1"/>
    <col min="1027" max="1027" width="11.75" style="4" customWidth="1"/>
    <col min="1028" max="1029" width="0" style="4" hidden="1" customWidth="1"/>
    <col min="1030" max="1030" width="11" style="4" customWidth="1"/>
    <col min="1031" max="1032" width="10.875" style="4" customWidth="1"/>
    <col min="1033" max="1033" width="10.75" style="4" customWidth="1"/>
    <col min="1034" max="1034" width="24.125" style="4" customWidth="1"/>
    <col min="1035" max="1280" width="9.125" style="4"/>
    <col min="1281" max="1281" width="5.75" style="4" customWidth="1"/>
    <col min="1282" max="1282" width="37.875" style="4" customWidth="1"/>
    <col min="1283" max="1283" width="11.75" style="4" customWidth="1"/>
    <col min="1284" max="1285" width="0" style="4" hidden="1" customWidth="1"/>
    <col min="1286" max="1286" width="11" style="4" customWidth="1"/>
    <col min="1287" max="1288" width="10.875" style="4" customWidth="1"/>
    <col min="1289" max="1289" width="10.75" style="4" customWidth="1"/>
    <col min="1290" max="1290" width="24.125" style="4" customWidth="1"/>
    <col min="1291" max="1536" width="9.125" style="4"/>
    <col min="1537" max="1537" width="5.75" style="4" customWidth="1"/>
    <col min="1538" max="1538" width="37.875" style="4" customWidth="1"/>
    <col min="1539" max="1539" width="11.75" style="4" customWidth="1"/>
    <col min="1540" max="1541" width="0" style="4" hidden="1" customWidth="1"/>
    <col min="1542" max="1542" width="11" style="4" customWidth="1"/>
    <col min="1543" max="1544" width="10.875" style="4" customWidth="1"/>
    <col min="1545" max="1545" width="10.75" style="4" customWidth="1"/>
    <col min="1546" max="1546" width="24.125" style="4" customWidth="1"/>
    <col min="1547" max="1792" width="9.125" style="4"/>
    <col min="1793" max="1793" width="5.75" style="4" customWidth="1"/>
    <col min="1794" max="1794" width="37.875" style="4" customWidth="1"/>
    <col min="1795" max="1795" width="11.75" style="4" customWidth="1"/>
    <col min="1796" max="1797" width="0" style="4" hidden="1" customWidth="1"/>
    <col min="1798" max="1798" width="11" style="4" customWidth="1"/>
    <col min="1799" max="1800" width="10.875" style="4" customWidth="1"/>
    <col min="1801" max="1801" width="10.75" style="4" customWidth="1"/>
    <col min="1802" max="1802" width="24.125" style="4" customWidth="1"/>
    <col min="1803" max="2048" width="9.125" style="4"/>
    <col min="2049" max="2049" width="5.75" style="4" customWidth="1"/>
    <col min="2050" max="2050" width="37.875" style="4" customWidth="1"/>
    <col min="2051" max="2051" width="11.75" style="4" customWidth="1"/>
    <col min="2052" max="2053" width="0" style="4" hidden="1" customWidth="1"/>
    <col min="2054" max="2054" width="11" style="4" customWidth="1"/>
    <col min="2055" max="2056" width="10.875" style="4" customWidth="1"/>
    <col min="2057" max="2057" width="10.75" style="4" customWidth="1"/>
    <col min="2058" max="2058" width="24.125" style="4" customWidth="1"/>
    <col min="2059" max="2304" width="9.125" style="4"/>
    <col min="2305" max="2305" width="5.75" style="4" customWidth="1"/>
    <col min="2306" max="2306" width="37.875" style="4" customWidth="1"/>
    <col min="2307" max="2307" width="11.75" style="4" customWidth="1"/>
    <col min="2308" max="2309" width="0" style="4" hidden="1" customWidth="1"/>
    <col min="2310" max="2310" width="11" style="4" customWidth="1"/>
    <col min="2311" max="2312" width="10.875" style="4" customWidth="1"/>
    <col min="2313" max="2313" width="10.75" style="4" customWidth="1"/>
    <col min="2314" max="2314" width="24.125" style="4" customWidth="1"/>
    <col min="2315" max="2560" width="9.125" style="4"/>
    <col min="2561" max="2561" width="5.75" style="4" customWidth="1"/>
    <col min="2562" max="2562" width="37.875" style="4" customWidth="1"/>
    <col min="2563" max="2563" width="11.75" style="4" customWidth="1"/>
    <col min="2564" max="2565" width="0" style="4" hidden="1" customWidth="1"/>
    <col min="2566" max="2566" width="11" style="4" customWidth="1"/>
    <col min="2567" max="2568" width="10.875" style="4" customWidth="1"/>
    <col min="2569" max="2569" width="10.75" style="4" customWidth="1"/>
    <col min="2570" max="2570" width="24.125" style="4" customWidth="1"/>
    <col min="2571" max="2816" width="9.125" style="4"/>
    <col min="2817" max="2817" width="5.75" style="4" customWidth="1"/>
    <col min="2818" max="2818" width="37.875" style="4" customWidth="1"/>
    <col min="2819" max="2819" width="11.75" style="4" customWidth="1"/>
    <col min="2820" max="2821" width="0" style="4" hidden="1" customWidth="1"/>
    <col min="2822" max="2822" width="11" style="4" customWidth="1"/>
    <col min="2823" max="2824" width="10.875" style="4" customWidth="1"/>
    <col min="2825" max="2825" width="10.75" style="4" customWidth="1"/>
    <col min="2826" max="2826" width="24.125" style="4" customWidth="1"/>
    <col min="2827" max="3072" width="9.125" style="4"/>
    <col min="3073" max="3073" width="5.75" style="4" customWidth="1"/>
    <col min="3074" max="3074" width="37.875" style="4" customWidth="1"/>
    <col min="3075" max="3075" width="11.75" style="4" customWidth="1"/>
    <col min="3076" max="3077" width="0" style="4" hidden="1" customWidth="1"/>
    <col min="3078" max="3078" width="11" style="4" customWidth="1"/>
    <col min="3079" max="3080" width="10.875" style="4" customWidth="1"/>
    <col min="3081" max="3081" width="10.75" style="4" customWidth="1"/>
    <col min="3082" max="3082" width="24.125" style="4" customWidth="1"/>
    <col min="3083" max="3328" width="9.125" style="4"/>
    <col min="3329" max="3329" width="5.75" style="4" customWidth="1"/>
    <col min="3330" max="3330" width="37.875" style="4" customWidth="1"/>
    <col min="3331" max="3331" width="11.75" style="4" customWidth="1"/>
    <col min="3332" max="3333" width="0" style="4" hidden="1" customWidth="1"/>
    <col min="3334" max="3334" width="11" style="4" customWidth="1"/>
    <col min="3335" max="3336" width="10.875" style="4" customWidth="1"/>
    <col min="3337" max="3337" width="10.75" style="4" customWidth="1"/>
    <col min="3338" max="3338" width="24.125" style="4" customWidth="1"/>
    <col min="3339" max="3584" width="9.125" style="4"/>
    <col min="3585" max="3585" width="5.75" style="4" customWidth="1"/>
    <col min="3586" max="3586" width="37.875" style="4" customWidth="1"/>
    <col min="3587" max="3587" width="11.75" style="4" customWidth="1"/>
    <col min="3588" max="3589" width="0" style="4" hidden="1" customWidth="1"/>
    <col min="3590" max="3590" width="11" style="4" customWidth="1"/>
    <col min="3591" max="3592" width="10.875" style="4" customWidth="1"/>
    <col min="3593" max="3593" width="10.75" style="4" customWidth="1"/>
    <col min="3594" max="3594" width="24.125" style="4" customWidth="1"/>
    <col min="3595" max="3840" width="9.125" style="4"/>
    <col min="3841" max="3841" width="5.75" style="4" customWidth="1"/>
    <col min="3842" max="3842" width="37.875" style="4" customWidth="1"/>
    <col min="3843" max="3843" width="11.75" style="4" customWidth="1"/>
    <col min="3844" max="3845" width="0" style="4" hidden="1" customWidth="1"/>
    <col min="3846" max="3846" width="11" style="4" customWidth="1"/>
    <col min="3847" max="3848" width="10.875" style="4" customWidth="1"/>
    <col min="3849" max="3849" width="10.75" style="4" customWidth="1"/>
    <col min="3850" max="3850" width="24.125" style="4" customWidth="1"/>
    <col min="3851" max="4096" width="9.125" style="4"/>
    <col min="4097" max="4097" width="5.75" style="4" customWidth="1"/>
    <col min="4098" max="4098" width="37.875" style="4" customWidth="1"/>
    <col min="4099" max="4099" width="11.75" style="4" customWidth="1"/>
    <col min="4100" max="4101" width="0" style="4" hidden="1" customWidth="1"/>
    <col min="4102" max="4102" width="11" style="4" customWidth="1"/>
    <col min="4103" max="4104" width="10.875" style="4" customWidth="1"/>
    <col min="4105" max="4105" width="10.75" style="4" customWidth="1"/>
    <col min="4106" max="4106" width="24.125" style="4" customWidth="1"/>
    <col min="4107" max="4352" width="9.125" style="4"/>
    <col min="4353" max="4353" width="5.75" style="4" customWidth="1"/>
    <col min="4354" max="4354" width="37.875" style="4" customWidth="1"/>
    <col min="4355" max="4355" width="11.75" style="4" customWidth="1"/>
    <col min="4356" max="4357" width="0" style="4" hidden="1" customWidth="1"/>
    <col min="4358" max="4358" width="11" style="4" customWidth="1"/>
    <col min="4359" max="4360" width="10.875" style="4" customWidth="1"/>
    <col min="4361" max="4361" width="10.75" style="4" customWidth="1"/>
    <col min="4362" max="4362" width="24.125" style="4" customWidth="1"/>
    <col min="4363" max="4608" width="9.125" style="4"/>
    <col min="4609" max="4609" width="5.75" style="4" customWidth="1"/>
    <col min="4610" max="4610" width="37.875" style="4" customWidth="1"/>
    <col min="4611" max="4611" width="11.75" style="4" customWidth="1"/>
    <col min="4612" max="4613" width="0" style="4" hidden="1" customWidth="1"/>
    <col min="4614" max="4614" width="11" style="4" customWidth="1"/>
    <col min="4615" max="4616" width="10.875" style="4" customWidth="1"/>
    <col min="4617" max="4617" width="10.75" style="4" customWidth="1"/>
    <col min="4618" max="4618" width="24.125" style="4" customWidth="1"/>
    <col min="4619" max="4864" width="9.125" style="4"/>
    <col min="4865" max="4865" width="5.75" style="4" customWidth="1"/>
    <col min="4866" max="4866" width="37.875" style="4" customWidth="1"/>
    <col min="4867" max="4867" width="11.75" style="4" customWidth="1"/>
    <col min="4868" max="4869" width="0" style="4" hidden="1" customWidth="1"/>
    <col min="4870" max="4870" width="11" style="4" customWidth="1"/>
    <col min="4871" max="4872" width="10.875" style="4" customWidth="1"/>
    <col min="4873" max="4873" width="10.75" style="4" customWidth="1"/>
    <col min="4874" max="4874" width="24.125" style="4" customWidth="1"/>
    <col min="4875" max="5120" width="9.125" style="4"/>
    <col min="5121" max="5121" width="5.75" style="4" customWidth="1"/>
    <col min="5122" max="5122" width="37.875" style="4" customWidth="1"/>
    <col min="5123" max="5123" width="11.75" style="4" customWidth="1"/>
    <col min="5124" max="5125" width="0" style="4" hidden="1" customWidth="1"/>
    <col min="5126" max="5126" width="11" style="4" customWidth="1"/>
    <col min="5127" max="5128" width="10.875" style="4" customWidth="1"/>
    <col min="5129" max="5129" width="10.75" style="4" customWidth="1"/>
    <col min="5130" max="5130" width="24.125" style="4" customWidth="1"/>
    <col min="5131" max="5376" width="9.125" style="4"/>
    <col min="5377" max="5377" width="5.75" style="4" customWidth="1"/>
    <col min="5378" max="5378" width="37.875" style="4" customWidth="1"/>
    <col min="5379" max="5379" width="11.75" style="4" customWidth="1"/>
    <col min="5380" max="5381" width="0" style="4" hidden="1" customWidth="1"/>
    <col min="5382" max="5382" width="11" style="4" customWidth="1"/>
    <col min="5383" max="5384" width="10.875" style="4" customWidth="1"/>
    <col min="5385" max="5385" width="10.75" style="4" customWidth="1"/>
    <col min="5386" max="5386" width="24.125" style="4" customWidth="1"/>
    <col min="5387" max="5632" width="9.125" style="4"/>
    <col min="5633" max="5633" width="5.75" style="4" customWidth="1"/>
    <col min="5634" max="5634" width="37.875" style="4" customWidth="1"/>
    <col min="5635" max="5635" width="11.75" style="4" customWidth="1"/>
    <col min="5636" max="5637" width="0" style="4" hidden="1" customWidth="1"/>
    <col min="5638" max="5638" width="11" style="4" customWidth="1"/>
    <col min="5639" max="5640" width="10.875" style="4" customWidth="1"/>
    <col min="5641" max="5641" width="10.75" style="4" customWidth="1"/>
    <col min="5642" max="5642" width="24.125" style="4" customWidth="1"/>
    <col min="5643" max="5888" width="9.125" style="4"/>
    <col min="5889" max="5889" width="5.75" style="4" customWidth="1"/>
    <col min="5890" max="5890" width="37.875" style="4" customWidth="1"/>
    <col min="5891" max="5891" width="11.75" style="4" customWidth="1"/>
    <col min="5892" max="5893" width="0" style="4" hidden="1" customWidth="1"/>
    <col min="5894" max="5894" width="11" style="4" customWidth="1"/>
    <col min="5895" max="5896" width="10.875" style="4" customWidth="1"/>
    <col min="5897" max="5897" width="10.75" style="4" customWidth="1"/>
    <col min="5898" max="5898" width="24.125" style="4" customWidth="1"/>
    <col min="5899" max="6144" width="9.125" style="4"/>
    <col min="6145" max="6145" width="5.75" style="4" customWidth="1"/>
    <col min="6146" max="6146" width="37.875" style="4" customWidth="1"/>
    <col min="6147" max="6147" width="11.75" style="4" customWidth="1"/>
    <col min="6148" max="6149" width="0" style="4" hidden="1" customWidth="1"/>
    <col min="6150" max="6150" width="11" style="4" customWidth="1"/>
    <col min="6151" max="6152" width="10.875" style="4" customWidth="1"/>
    <col min="6153" max="6153" width="10.75" style="4" customWidth="1"/>
    <col min="6154" max="6154" width="24.125" style="4" customWidth="1"/>
    <col min="6155" max="6400" width="9.125" style="4"/>
    <col min="6401" max="6401" width="5.75" style="4" customWidth="1"/>
    <col min="6402" max="6402" width="37.875" style="4" customWidth="1"/>
    <col min="6403" max="6403" width="11.75" style="4" customWidth="1"/>
    <col min="6404" max="6405" width="0" style="4" hidden="1" customWidth="1"/>
    <col min="6406" max="6406" width="11" style="4" customWidth="1"/>
    <col min="6407" max="6408" width="10.875" style="4" customWidth="1"/>
    <col min="6409" max="6409" width="10.75" style="4" customWidth="1"/>
    <col min="6410" max="6410" width="24.125" style="4" customWidth="1"/>
    <col min="6411" max="6656" width="9.125" style="4"/>
    <col min="6657" max="6657" width="5.75" style="4" customWidth="1"/>
    <col min="6658" max="6658" width="37.875" style="4" customWidth="1"/>
    <col min="6659" max="6659" width="11.75" style="4" customWidth="1"/>
    <col min="6660" max="6661" width="0" style="4" hidden="1" customWidth="1"/>
    <col min="6662" max="6662" width="11" style="4" customWidth="1"/>
    <col min="6663" max="6664" width="10.875" style="4" customWidth="1"/>
    <col min="6665" max="6665" width="10.75" style="4" customWidth="1"/>
    <col min="6666" max="6666" width="24.125" style="4" customWidth="1"/>
    <col min="6667" max="6912" width="9.125" style="4"/>
    <col min="6913" max="6913" width="5.75" style="4" customWidth="1"/>
    <col min="6914" max="6914" width="37.875" style="4" customWidth="1"/>
    <col min="6915" max="6915" width="11.75" style="4" customWidth="1"/>
    <col min="6916" max="6917" width="0" style="4" hidden="1" customWidth="1"/>
    <col min="6918" max="6918" width="11" style="4" customWidth="1"/>
    <col min="6919" max="6920" width="10.875" style="4" customWidth="1"/>
    <col min="6921" max="6921" width="10.75" style="4" customWidth="1"/>
    <col min="6922" max="6922" width="24.125" style="4" customWidth="1"/>
    <col min="6923" max="7168" width="9.125" style="4"/>
    <col min="7169" max="7169" width="5.75" style="4" customWidth="1"/>
    <col min="7170" max="7170" width="37.875" style="4" customWidth="1"/>
    <col min="7171" max="7171" width="11.75" style="4" customWidth="1"/>
    <col min="7172" max="7173" width="0" style="4" hidden="1" customWidth="1"/>
    <col min="7174" max="7174" width="11" style="4" customWidth="1"/>
    <col min="7175" max="7176" width="10.875" style="4" customWidth="1"/>
    <col min="7177" max="7177" width="10.75" style="4" customWidth="1"/>
    <col min="7178" max="7178" width="24.125" style="4" customWidth="1"/>
    <col min="7179" max="7424" width="9.125" style="4"/>
    <col min="7425" max="7425" width="5.75" style="4" customWidth="1"/>
    <col min="7426" max="7426" width="37.875" style="4" customWidth="1"/>
    <col min="7427" max="7427" width="11.75" style="4" customWidth="1"/>
    <col min="7428" max="7429" width="0" style="4" hidden="1" customWidth="1"/>
    <col min="7430" max="7430" width="11" style="4" customWidth="1"/>
    <col min="7431" max="7432" width="10.875" style="4" customWidth="1"/>
    <col min="7433" max="7433" width="10.75" style="4" customWidth="1"/>
    <col min="7434" max="7434" width="24.125" style="4" customWidth="1"/>
    <col min="7435" max="7680" width="9.125" style="4"/>
    <col min="7681" max="7681" width="5.75" style="4" customWidth="1"/>
    <col min="7682" max="7682" width="37.875" style="4" customWidth="1"/>
    <col min="7683" max="7683" width="11.75" style="4" customWidth="1"/>
    <col min="7684" max="7685" width="0" style="4" hidden="1" customWidth="1"/>
    <col min="7686" max="7686" width="11" style="4" customWidth="1"/>
    <col min="7687" max="7688" width="10.875" style="4" customWidth="1"/>
    <col min="7689" max="7689" width="10.75" style="4" customWidth="1"/>
    <col min="7690" max="7690" width="24.125" style="4" customWidth="1"/>
    <col min="7691" max="7936" width="9.125" style="4"/>
    <col min="7937" max="7937" width="5.75" style="4" customWidth="1"/>
    <col min="7938" max="7938" width="37.875" style="4" customWidth="1"/>
    <col min="7939" max="7939" width="11.75" style="4" customWidth="1"/>
    <col min="7940" max="7941" width="0" style="4" hidden="1" customWidth="1"/>
    <col min="7942" max="7942" width="11" style="4" customWidth="1"/>
    <col min="7943" max="7944" width="10.875" style="4" customWidth="1"/>
    <col min="7945" max="7945" width="10.75" style="4" customWidth="1"/>
    <col min="7946" max="7946" width="24.125" style="4" customWidth="1"/>
    <col min="7947" max="8192" width="9.125" style="4"/>
    <col min="8193" max="8193" width="5.75" style="4" customWidth="1"/>
    <col min="8194" max="8194" width="37.875" style="4" customWidth="1"/>
    <col min="8195" max="8195" width="11.75" style="4" customWidth="1"/>
    <col min="8196" max="8197" width="0" style="4" hidden="1" customWidth="1"/>
    <col min="8198" max="8198" width="11" style="4" customWidth="1"/>
    <col min="8199" max="8200" width="10.875" style="4" customWidth="1"/>
    <col min="8201" max="8201" width="10.75" style="4" customWidth="1"/>
    <col min="8202" max="8202" width="24.125" style="4" customWidth="1"/>
    <col min="8203" max="8448" width="9.125" style="4"/>
    <col min="8449" max="8449" width="5.75" style="4" customWidth="1"/>
    <col min="8450" max="8450" width="37.875" style="4" customWidth="1"/>
    <col min="8451" max="8451" width="11.75" style="4" customWidth="1"/>
    <col min="8452" max="8453" width="0" style="4" hidden="1" customWidth="1"/>
    <col min="8454" max="8454" width="11" style="4" customWidth="1"/>
    <col min="8455" max="8456" width="10.875" style="4" customWidth="1"/>
    <col min="8457" max="8457" width="10.75" style="4" customWidth="1"/>
    <col min="8458" max="8458" width="24.125" style="4" customWidth="1"/>
    <col min="8459" max="8704" width="9.125" style="4"/>
    <col min="8705" max="8705" width="5.75" style="4" customWidth="1"/>
    <col min="8706" max="8706" width="37.875" style="4" customWidth="1"/>
    <col min="8707" max="8707" width="11.75" style="4" customWidth="1"/>
    <col min="8708" max="8709" width="0" style="4" hidden="1" customWidth="1"/>
    <col min="8710" max="8710" width="11" style="4" customWidth="1"/>
    <col min="8711" max="8712" width="10.875" style="4" customWidth="1"/>
    <col min="8713" max="8713" width="10.75" style="4" customWidth="1"/>
    <col min="8714" max="8714" width="24.125" style="4" customWidth="1"/>
    <col min="8715" max="8960" width="9.125" style="4"/>
    <col min="8961" max="8961" width="5.75" style="4" customWidth="1"/>
    <col min="8962" max="8962" width="37.875" style="4" customWidth="1"/>
    <col min="8963" max="8963" width="11.75" style="4" customWidth="1"/>
    <col min="8964" max="8965" width="0" style="4" hidden="1" customWidth="1"/>
    <col min="8966" max="8966" width="11" style="4" customWidth="1"/>
    <col min="8967" max="8968" width="10.875" style="4" customWidth="1"/>
    <col min="8969" max="8969" width="10.75" style="4" customWidth="1"/>
    <col min="8970" max="8970" width="24.125" style="4" customWidth="1"/>
    <col min="8971" max="9216" width="9.125" style="4"/>
    <col min="9217" max="9217" width="5.75" style="4" customWidth="1"/>
    <col min="9218" max="9218" width="37.875" style="4" customWidth="1"/>
    <col min="9219" max="9219" width="11.75" style="4" customWidth="1"/>
    <col min="9220" max="9221" width="0" style="4" hidden="1" customWidth="1"/>
    <col min="9222" max="9222" width="11" style="4" customWidth="1"/>
    <col min="9223" max="9224" width="10.875" style="4" customWidth="1"/>
    <col min="9225" max="9225" width="10.75" style="4" customWidth="1"/>
    <col min="9226" max="9226" width="24.125" style="4" customWidth="1"/>
    <col min="9227" max="9472" width="9.125" style="4"/>
    <col min="9473" max="9473" width="5.75" style="4" customWidth="1"/>
    <col min="9474" max="9474" width="37.875" style="4" customWidth="1"/>
    <col min="9475" max="9475" width="11.75" style="4" customWidth="1"/>
    <col min="9476" max="9477" width="0" style="4" hidden="1" customWidth="1"/>
    <col min="9478" max="9478" width="11" style="4" customWidth="1"/>
    <col min="9479" max="9480" width="10.875" style="4" customWidth="1"/>
    <col min="9481" max="9481" width="10.75" style="4" customWidth="1"/>
    <col min="9482" max="9482" width="24.125" style="4" customWidth="1"/>
    <col min="9483" max="9728" width="9.125" style="4"/>
    <col min="9729" max="9729" width="5.75" style="4" customWidth="1"/>
    <col min="9730" max="9730" width="37.875" style="4" customWidth="1"/>
    <col min="9731" max="9731" width="11.75" style="4" customWidth="1"/>
    <col min="9732" max="9733" width="0" style="4" hidden="1" customWidth="1"/>
    <col min="9734" max="9734" width="11" style="4" customWidth="1"/>
    <col min="9735" max="9736" width="10.875" style="4" customWidth="1"/>
    <col min="9737" max="9737" width="10.75" style="4" customWidth="1"/>
    <col min="9738" max="9738" width="24.125" style="4" customWidth="1"/>
    <col min="9739" max="9984" width="9.125" style="4"/>
    <col min="9985" max="9985" width="5.75" style="4" customWidth="1"/>
    <col min="9986" max="9986" width="37.875" style="4" customWidth="1"/>
    <col min="9987" max="9987" width="11.75" style="4" customWidth="1"/>
    <col min="9988" max="9989" width="0" style="4" hidden="1" customWidth="1"/>
    <col min="9990" max="9990" width="11" style="4" customWidth="1"/>
    <col min="9991" max="9992" width="10.875" style="4" customWidth="1"/>
    <col min="9993" max="9993" width="10.75" style="4" customWidth="1"/>
    <col min="9994" max="9994" width="24.125" style="4" customWidth="1"/>
    <col min="9995" max="10240" width="9.125" style="4"/>
    <col min="10241" max="10241" width="5.75" style="4" customWidth="1"/>
    <col min="10242" max="10242" width="37.875" style="4" customWidth="1"/>
    <col min="10243" max="10243" width="11.75" style="4" customWidth="1"/>
    <col min="10244" max="10245" width="0" style="4" hidden="1" customWidth="1"/>
    <col min="10246" max="10246" width="11" style="4" customWidth="1"/>
    <col min="10247" max="10248" width="10.875" style="4" customWidth="1"/>
    <col min="10249" max="10249" width="10.75" style="4" customWidth="1"/>
    <col min="10250" max="10250" width="24.125" style="4" customWidth="1"/>
    <col min="10251" max="10496" width="9.125" style="4"/>
    <col min="10497" max="10497" width="5.75" style="4" customWidth="1"/>
    <col min="10498" max="10498" width="37.875" style="4" customWidth="1"/>
    <col min="10499" max="10499" width="11.75" style="4" customWidth="1"/>
    <col min="10500" max="10501" width="0" style="4" hidden="1" customWidth="1"/>
    <col min="10502" max="10502" width="11" style="4" customWidth="1"/>
    <col min="10503" max="10504" width="10.875" style="4" customWidth="1"/>
    <col min="10505" max="10505" width="10.75" style="4" customWidth="1"/>
    <col min="10506" max="10506" width="24.125" style="4" customWidth="1"/>
    <col min="10507" max="10752" width="9.125" style="4"/>
    <col min="10753" max="10753" width="5.75" style="4" customWidth="1"/>
    <col min="10754" max="10754" width="37.875" style="4" customWidth="1"/>
    <col min="10755" max="10755" width="11.75" style="4" customWidth="1"/>
    <col min="10756" max="10757" width="0" style="4" hidden="1" customWidth="1"/>
    <col min="10758" max="10758" width="11" style="4" customWidth="1"/>
    <col min="10759" max="10760" width="10.875" style="4" customWidth="1"/>
    <col min="10761" max="10761" width="10.75" style="4" customWidth="1"/>
    <col min="10762" max="10762" width="24.125" style="4" customWidth="1"/>
    <col min="10763" max="11008" width="9.125" style="4"/>
    <col min="11009" max="11009" width="5.75" style="4" customWidth="1"/>
    <col min="11010" max="11010" width="37.875" style="4" customWidth="1"/>
    <col min="11011" max="11011" width="11.75" style="4" customWidth="1"/>
    <col min="11012" max="11013" width="0" style="4" hidden="1" customWidth="1"/>
    <col min="11014" max="11014" width="11" style="4" customWidth="1"/>
    <col min="11015" max="11016" width="10.875" style="4" customWidth="1"/>
    <col min="11017" max="11017" width="10.75" style="4" customWidth="1"/>
    <col min="11018" max="11018" width="24.125" style="4" customWidth="1"/>
    <col min="11019" max="11264" width="9.125" style="4"/>
    <col min="11265" max="11265" width="5.75" style="4" customWidth="1"/>
    <col min="11266" max="11266" width="37.875" style="4" customWidth="1"/>
    <col min="11267" max="11267" width="11.75" style="4" customWidth="1"/>
    <col min="11268" max="11269" width="0" style="4" hidden="1" customWidth="1"/>
    <col min="11270" max="11270" width="11" style="4" customWidth="1"/>
    <col min="11271" max="11272" width="10.875" style="4" customWidth="1"/>
    <col min="11273" max="11273" width="10.75" style="4" customWidth="1"/>
    <col min="11274" max="11274" width="24.125" style="4" customWidth="1"/>
    <col min="11275" max="11520" width="9.125" style="4"/>
    <col min="11521" max="11521" width="5.75" style="4" customWidth="1"/>
    <col min="11522" max="11522" width="37.875" style="4" customWidth="1"/>
    <col min="11523" max="11523" width="11.75" style="4" customWidth="1"/>
    <col min="11524" max="11525" width="0" style="4" hidden="1" customWidth="1"/>
    <col min="11526" max="11526" width="11" style="4" customWidth="1"/>
    <col min="11527" max="11528" width="10.875" style="4" customWidth="1"/>
    <col min="11529" max="11529" width="10.75" style="4" customWidth="1"/>
    <col min="11530" max="11530" width="24.125" style="4" customWidth="1"/>
    <col min="11531" max="11776" width="9.125" style="4"/>
    <col min="11777" max="11777" width="5.75" style="4" customWidth="1"/>
    <col min="11778" max="11778" width="37.875" style="4" customWidth="1"/>
    <col min="11779" max="11779" width="11.75" style="4" customWidth="1"/>
    <col min="11780" max="11781" width="0" style="4" hidden="1" customWidth="1"/>
    <col min="11782" max="11782" width="11" style="4" customWidth="1"/>
    <col min="11783" max="11784" width="10.875" style="4" customWidth="1"/>
    <col min="11785" max="11785" width="10.75" style="4" customWidth="1"/>
    <col min="11786" max="11786" width="24.125" style="4" customWidth="1"/>
    <col min="11787" max="12032" width="9.125" style="4"/>
    <col min="12033" max="12033" width="5.75" style="4" customWidth="1"/>
    <col min="12034" max="12034" width="37.875" style="4" customWidth="1"/>
    <col min="12035" max="12035" width="11.75" style="4" customWidth="1"/>
    <col min="12036" max="12037" width="0" style="4" hidden="1" customWidth="1"/>
    <col min="12038" max="12038" width="11" style="4" customWidth="1"/>
    <col min="12039" max="12040" width="10.875" style="4" customWidth="1"/>
    <col min="12041" max="12041" width="10.75" style="4" customWidth="1"/>
    <col min="12042" max="12042" width="24.125" style="4" customWidth="1"/>
    <col min="12043" max="12288" width="9.125" style="4"/>
    <col min="12289" max="12289" width="5.75" style="4" customWidth="1"/>
    <col min="12290" max="12290" width="37.875" style="4" customWidth="1"/>
    <col min="12291" max="12291" width="11.75" style="4" customWidth="1"/>
    <col min="12292" max="12293" width="0" style="4" hidden="1" customWidth="1"/>
    <col min="12294" max="12294" width="11" style="4" customWidth="1"/>
    <col min="12295" max="12296" width="10.875" style="4" customWidth="1"/>
    <col min="12297" max="12297" width="10.75" style="4" customWidth="1"/>
    <col min="12298" max="12298" width="24.125" style="4" customWidth="1"/>
    <col min="12299" max="12544" width="9.125" style="4"/>
    <col min="12545" max="12545" width="5.75" style="4" customWidth="1"/>
    <col min="12546" max="12546" width="37.875" style="4" customWidth="1"/>
    <col min="12547" max="12547" width="11.75" style="4" customWidth="1"/>
    <col min="12548" max="12549" width="0" style="4" hidden="1" customWidth="1"/>
    <col min="12550" max="12550" width="11" style="4" customWidth="1"/>
    <col min="12551" max="12552" width="10.875" style="4" customWidth="1"/>
    <col min="12553" max="12553" width="10.75" style="4" customWidth="1"/>
    <col min="12554" max="12554" width="24.125" style="4" customWidth="1"/>
    <col min="12555" max="12800" width="9.125" style="4"/>
    <col min="12801" max="12801" width="5.75" style="4" customWidth="1"/>
    <col min="12802" max="12802" width="37.875" style="4" customWidth="1"/>
    <col min="12803" max="12803" width="11.75" style="4" customWidth="1"/>
    <col min="12804" max="12805" width="0" style="4" hidden="1" customWidth="1"/>
    <col min="12806" max="12806" width="11" style="4" customWidth="1"/>
    <col min="12807" max="12808" width="10.875" style="4" customWidth="1"/>
    <col min="12809" max="12809" width="10.75" style="4" customWidth="1"/>
    <col min="12810" max="12810" width="24.125" style="4" customWidth="1"/>
    <col min="12811" max="13056" width="9.125" style="4"/>
    <col min="13057" max="13057" width="5.75" style="4" customWidth="1"/>
    <col min="13058" max="13058" width="37.875" style="4" customWidth="1"/>
    <col min="13059" max="13059" width="11.75" style="4" customWidth="1"/>
    <col min="13060" max="13061" width="0" style="4" hidden="1" customWidth="1"/>
    <col min="13062" max="13062" width="11" style="4" customWidth="1"/>
    <col min="13063" max="13064" width="10.875" style="4" customWidth="1"/>
    <col min="13065" max="13065" width="10.75" style="4" customWidth="1"/>
    <col min="13066" max="13066" width="24.125" style="4" customWidth="1"/>
    <col min="13067" max="13312" width="9.125" style="4"/>
    <col min="13313" max="13313" width="5.75" style="4" customWidth="1"/>
    <col min="13314" max="13314" width="37.875" style="4" customWidth="1"/>
    <col min="13315" max="13315" width="11.75" style="4" customWidth="1"/>
    <col min="13316" max="13317" width="0" style="4" hidden="1" customWidth="1"/>
    <col min="13318" max="13318" width="11" style="4" customWidth="1"/>
    <col min="13319" max="13320" width="10.875" style="4" customWidth="1"/>
    <col min="13321" max="13321" width="10.75" style="4" customWidth="1"/>
    <col min="13322" max="13322" width="24.125" style="4" customWidth="1"/>
    <col min="13323" max="13568" width="9.125" style="4"/>
    <col min="13569" max="13569" width="5.75" style="4" customWidth="1"/>
    <col min="13570" max="13570" width="37.875" style="4" customWidth="1"/>
    <col min="13571" max="13571" width="11.75" style="4" customWidth="1"/>
    <col min="13572" max="13573" width="0" style="4" hidden="1" customWidth="1"/>
    <col min="13574" max="13574" width="11" style="4" customWidth="1"/>
    <col min="13575" max="13576" width="10.875" style="4" customWidth="1"/>
    <col min="13577" max="13577" width="10.75" style="4" customWidth="1"/>
    <col min="13578" max="13578" width="24.125" style="4" customWidth="1"/>
    <col min="13579" max="13824" width="9.125" style="4"/>
    <col min="13825" max="13825" width="5.75" style="4" customWidth="1"/>
    <col min="13826" max="13826" width="37.875" style="4" customWidth="1"/>
    <col min="13827" max="13827" width="11.75" style="4" customWidth="1"/>
    <col min="13828" max="13829" width="0" style="4" hidden="1" customWidth="1"/>
    <col min="13830" max="13830" width="11" style="4" customWidth="1"/>
    <col min="13831" max="13832" width="10.875" style="4" customWidth="1"/>
    <col min="13833" max="13833" width="10.75" style="4" customWidth="1"/>
    <col min="13834" max="13834" width="24.125" style="4" customWidth="1"/>
    <col min="13835" max="14080" width="9.125" style="4"/>
    <col min="14081" max="14081" width="5.75" style="4" customWidth="1"/>
    <col min="14082" max="14082" width="37.875" style="4" customWidth="1"/>
    <col min="14083" max="14083" width="11.75" style="4" customWidth="1"/>
    <col min="14084" max="14085" width="0" style="4" hidden="1" customWidth="1"/>
    <col min="14086" max="14086" width="11" style="4" customWidth="1"/>
    <col min="14087" max="14088" width="10.875" style="4" customWidth="1"/>
    <col min="14089" max="14089" width="10.75" style="4" customWidth="1"/>
    <col min="14090" max="14090" width="24.125" style="4" customWidth="1"/>
    <col min="14091" max="14336" width="9.125" style="4"/>
    <col min="14337" max="14337" width="5.75" style="4" customWidth="1"/>
    <col min="14338" max="14338" width="37.875" style="4" customWidth="1"/>
    <col min="14339" max="14339" width="11.75" style="4" customWidth="1"/>
    <col min="14340" max="14341" width="0" style="4" hidden="1" customWidth="1"/>
    <col min="14342" max="14342" width="11" style="4" customWidth="1"/>
    <col min="14343" max="14344" width="10.875" style="4" customWidth="1"/>
    <col min="14345" max="14345" width="10.75" style="4" customWidth="1"/>
    <col min="14346" max="14346" width="24.125" style="4" customWidth="1"/>
    <col min="14347" max="14592" width="9.125" style="4"/>
    <col min="14593" max="14593" width="5.75" style="4" customWidth="1"/>
    <col min="14594" max="14594" width="37.875" style="4" customWidth="1"/>
    <col min="14595" max="14595" width="11.75" style="4" customWidth="1"/>
    <col min="14596" max="14597" width="0" style="4" hidden="1" customWidth="1"/>
    <col min="14598" max="14598" width="11" style="4" customWidth="1"/>
    <col min="14599" max="14600" width="10.875" style="4" customWidth="1"/>
    <col min="14601" max="14601" width="10.75" style="4" customWidth="1"/>
    <col min="14602" max="14602" width="24.125" style="4" customWidth="1"/>
    <col min="14603" max="14848" width="9.125" style="4"/>
    <col min="14849" max="14849" width="5.75" style="4" customWidth="1"/>
    <col min="14850" max="14850" width="37.875" style="4" customWidth="1"/>
    <col min="14851" max="14851" width="11.75" style="4" customWidth="1"/>
    <col min="14852" max="14853" width="0" style="4" hidden="1" customWidth="1"/>
    <col min="14854" max="14854" width="11" style="4" customWidth="1"/>
    <col min="14855" max="14856" width="10.875" style="4" customWidth="1"/>
    <col min="14857" max="14857" width="10.75" style="4" customWidth="1"/>
    <col min="14858" max="14858" width="24.125" style="4" customWidth="1"/>
    <col min="14859" max="15104" width="9.125" style="4"/>
    <col min="15105" max="15105" width="5.75" style="4" customWidth="1"/>
    <col min="15106" max="15106" width="37.875" style="4" customWidth="1"/>
    <col min="15107" max="15107" width="11.75" style="4" customWidth="1"/>
    <col min="15108" max="15109" width="0" style="4" hidden="1" customWidth="1"/>
    <col min="15110" max="15110" width="11" style="4" customWidth="1"/>
    <col min="15111" max="15112" width="10.875" style="4" customWidth="1"/>
    <col min="15113" max="15113" width="10.75" style="4" customWidth="1"/>
    <col min="15114" max="15114" width="24.125" style="4" customWidth="1"/>
    <col min="15115" max="15360" width="9.125" style="4"/>
    <col min="15361" max="15361" width="5.75" style="4" customWidth="1"/>
    <col min="15362" max="15362" width="37.875" style="4" customWidth="1"/>
    <col min="15363" max="15363" width="11.75" style="4" customWidth="1"/>
    <col min="15364" max="15365" width="0" style="4" hidden="1" customWidth="1"/>
    <col min="15366" max="15366" width="11" style="4" customWidth="1"/>
    <col min="15367" max="15368" width="10.875" style="4" customWidth="1"/>
    <col min="15369" max="15369" width="10.75" style="4" customWidth="1"/>
    <col min="15370" max="15370" width="24.125" style="4" customWidth="1"/>
    <col min="15371" max="15616" width="9.125" style="4"/>
    <col min="15617" max="15617" width="5.75" style="4" customWidth="1"/>
    <col min="15618" max="15618" width="37.875" style="4" customWidth="1"/>
    <col min="15619" max="15619" width="11.75" style="4" customWidth="1"/>
    <col min="15620" max="15621" width="0" style="4" hidden="1" customWidth="1"/>
    <col min="15622" max="15622" width="11" style="4" customWidth="1"/>
    <col min="15623" max="15624" width="10.875" style="4" customWidth="1"/>
    <col min="15625" max="15625" width="10.75" style="4" customWidth="1"/>
    <col min="15626" max="15626" width="24.125" style="4" customWidth="1"/>
    <col min="15627" max="15872" width="9.125" style="4"/>
    <col min="15873" max="15873" width="5.75" style="4" customWidth="1"/>
    <col min="15874" max="15874" width="37.875" style="4" customWidth="1"/>
    <col min="15875" max="15875" width="11.75" style="4" customWidth="1"/>
    <col min="15876" max="15877" width="0" style="4" hidden="1" customWidth="1"/>
    <col min="15878" max="15878" width="11" style="4" customWidth="1"/>
    <col min="15879" max="15880" width="10.875" style="4" customWidth="1"/>
    <col min="15881" max="15881" width="10.75" style="4" customWidth="1"/>
    <col min="15882" max="15882" width="24.125" style="4" customWidth="1"/>
    <col min="15883" max="16128" width="9.125" style="4"/>
    <col min="16129" max="16129" width="5.75" style="4" customWidth="1"/>
    <col min="16130" max="16130" width="37.875" style="4" customWidth="1"/>
    <col min="16131" max="16131" width="11.75" style="4" customWidth="1"/>
    <col min="16132" max="16133" width="0" style="4" hidden="1" customWidth="1"/>
    <col min="16134" max="16134" width="11" style="4" customWidth="1"/>
    <col min="16135" max="16136" width="10.875" style="4" customWidth="1"/>
    <col min="16137" max="16137" width="10.75" style="4" customWidth="1"/>
    <col min="16138" max="16138" width="24.125" style="4" customWidth="1"/>
    <col min="16139" max="16384" width="9.125" style="4"/>
  </cols>
  <sheetData>
    <row r="1" spans="1:9" ht="22.5" customHeight="1" x14ac:dyDescent="0.2">
      <c r="A1" s="39" t="s">
        <v>47</v>
      </c>
      <c r="B1" s="39"/>
      <c r="G1" s="41" t="s">
        <v>16</v>
      </c>
      <c r="H1" s="41"/>
      <c r="I1" s="41"/>
    </row>
    <row r="2" spans="1:9" ht="12.75" customHeight="1" x14ac:dyDescent="0.2">
      <c r="A2" s="3"/>
      <c r="B2" s="3"/>
      <c r="G2" s="5"/>
      <c r="H2" s="5"/>
    </row>
    <row r="3" spans="1:9" ht="27.75" customHeight="1" x14ac:dyDescent="0.2">
      <c r="A3" s="42" t="s">
        <v>48</v>
      </c>
      <c r="B3" s="42"/>
      <c r="C3" s="42"/>
      <c r="D3" s="42"/>
      <c r="E3" s="42"/>
      <c r="F3" s="42"/>
      <c r="G3" s="42"/>
      <c r="H3" s="42"/>
      <c r="I3" s="27"/>
    </row>
    <row r="4" spans="1:9" ht="18" customHeight="1" x14ac:dyDescent="0.2">
      <c r="A4" s="28" t="s">
        <v>62</v>
      </c>
      <c r="B4" s="28"/>
      <c r="C4" s="28"/>
      <c r="D4" s="28"/>
      <c r="E4" s="28"/>
      <c r="F4" s="28"/>
      <c r="G4" s="28"/>
      <c r="H4" s="28"/>
      <c r="I4" s="28"/>
    </row>
    <row r="5" spans="1:9" ht="22.5" customHeight="1" x14ac:dyDescent="0.2">
      <c r="D5" s="40" t="s">
        <v>0</v>
      </c>
      <c r="E5" s="40"/>
      <c r="F5" s="40"/>
      <c r="G5" s="40"/>
      <c r="H5" s="40"/>
    </row>
    <row r="6" spans="1:9" s="2" customFormat="1" ht="30" customHeight="1" x14ac:dyDescent="0.2">
      <c r="A6" s="35" t="s">
        <v>1</v>
      </c>
      <c r="B6" s="35" t="s">
        <v>10</v>
      </c>
      <c r="C6" s="35" t="s">
        <v>49</v>
      </c>
      <c r="D6" s="35" t="s">
        <v>50</v>
      </c>
      <c r="E6" s="35" t="s">
        <v>45</v>
      </c>
      <c r="F6" s="36" t="s">
        <v>51</v>
      </c>
      <c r="G6" s="35" t="s">
        <v>46</v>
      </c>
      <c r="H6" s="35"/>
      <c r="I6" s="38" t="s">
        <v>52</v>
      </c>
    </row>
    <row r="7" spans="1:9" s="2" customFormat="1" ht="44.25" customHeight="1" x14ac:dyDescent="0.2">
      <c r="A7" s="35"/>
      <c r="B7" s="35"/>
      <c r="C7" s="35"/>
      <c r="D7" s="35"/>
      <c r="E7" s="35"/>
      <c r="F7" s="37"/>
      <c r="G7" s="1" t="s">
        <v>49</v>
      </c>
      <c r="H7" s="1" t="s">
        <v>11</v>
      </c>
      <c r="I7" s="38"/>
    </row>
    <row r="8" spans="1:9" s="8" customFormat="1" x14ac:dyDescent="0.2">
      <c r="A8" s="6" t="s">
        <v>2</v>
      </c>
      <c r="B8" s="6" t="s">
        <v>3</v>
      </c>
      <c r="C8" s="6">
        <v>1</v>
      </c>
      <c r="D8" s="6"/>
      <c r="E8" s="6"/>
      <c r="F8" s="6">
        <v>2</v>
      </c>
      <c r="G8" s="6" t="s">
        <v>12</v>
      </c>
      <c r="H8" s="6" t="s">
        <v>53</v>
      </c>
      <c r="I8" s="7">
        <v>5</v>
      </c>
    </row>
    <row r="9" spans="1:9" s="13" customFormat="1" ht="30.75" customHeight="1" x14ac:dyDescent="0.2">
      <c r="A9" s="9" t="s">
        <v>2</v>
      </c>
      <c r="B9" s="10" t="s">
        <v>17</v>
      </c>
      <c r="C9" s="11">
        <f>C10+C30+C31+C39+C40+C41</f>
        <v>3400000</v>
      </c>
      <c r="D9" s="11" t="e">
        <f>D10+D30+D31+D39+D40+D41</f>
        <v>#REF!</v>
      </c>
      <c r="E9" s="11">
        <f>E10+E30+E31+E39+E40+E41</f>
        <v>2154616</v>
      </c>
      <c r="F9" s="11">
        <f>F10+F30+F31+F39+F40+F41</f>
        <v>3405000</v>
      </c>
      <c r="G9" s="12">
        <f>F9/C9</f>
        <v>1.0014705882352941</v>
      </c>
      <c r="H9" s="12">
        <f>F9/I9</f>
        <v>1.0477582572025941</v>
      </c>
      <c r="I9" s="11">
        <f>I10+I30+I31+I39+I40</f>
        <v>3249795.4338159994</v>
      </c>
    </row>
    <row r="10" spans="1:9" s="13" customFormat="1" ht="20.100000000000001" customHeight="1" x14ac:dyDescent="0.2">
      <c r="A10" s="9" t="s">
        <v>4</v>
      </c>
      <c r="B10" s="10" t="s">
        <v>13</v>
      </c>
      <c r="C10" s="11">
        <f>C11+C12+C13+C14+C15+C16+C17+C18+C25+C26+C27+C28+C29</f>
        <v>2950000</v>
      </c>
      <c r="D10" s="11" t="e">
        <f>D11+D12+D13+D14+D15+D16+D17+D18+D25+D26+D27+D28+D29</f>
        <v>#REF!</v>
      </c>
      <c r="E10" s="11">
        <f>E11+E12+E13+E14+E15+E16+E17+E18+E25+E26+E27+E28+E29</f>
        <v>1792189</v>
      </c>
      <c r="F10" s="11">
        <f>F11+F12+F13+F14+F15+F16+F17+F18+F25+F26+F27+F28+F29</f>
        <v>2985000</v>
      </c>
      <c r="G10" s="12">
        <f t="shared" ref="G10:G44" si="0">F10/C10</f>
        <v>1.0118644067796609</v>
      </c>
      <c r="H10" s="12">
        <f t="shared" ref="H10:H44" si="1">F10/I10</f>
        <v>1.0824307684677275</v>
      </c>
      <c r="I10" s="11">
        <f>I11+I12+I13+I14+I15+I16+I17+I18+I25+I26+I27+I28+I29</f>
        <v>2757682.1418569991</v>
      </c>
    </row>
    <row r="11" spans="1:9" ht="20.100000000000001" customHeight="1" x14ac:dyDescent="0.2">
      <c r="A11" s="14">
        <v>1</v>
      </c>
      <c r="B11" s="15" t="s">
        <v>18</v>
      </c>
      <c r="C11" s="16">
        <f>'[1]2020. sắc thuế (A Ly gửi)'!C11+'[1]2020. sắc thuế (A Ly gửi)'!C17</f>
        <v>295000</v>
      </c>
      <c r="D11" s="16" t="e">
        <f>#REF!+#REF!</f>
        <v>#REF!</v>
      </c>
      <c r="E11" s="16">
        <f>'[1]9 tháng'!D17+'[1]9 tháng'!D18</f>
        <v>191734</v>
      </c>
      <c r="F11" s="30">
        <v>281000</v>
      </c>
      <c r="G11" s="17">
        <f t="shared" si="0"/>
        <v>0.9525423728813559</v>
      </c>
      <c r="H11" s="17">
        <f t="shared" si="1"/>
        <v>0.9792579216650783</v>
      </c>
      <c r="I11" s="16">
        <f>'[1]2019-B50-QT HĐND (Hạnh)'!E11+'[1]2019-B50-QT HĐND (Hạnh)'!E18</f>
        <v>286951.98045700003</v>
      </c>
    </row>
    <row r="12" spans="1:9" ht="33.75" customHeight="1" x14ac:dyDescent="0.2">
      <c r="A12" s="14">
        <v>2</v>
      </c>
      <c r="B12" s="15" t="s">
        <v>19</v>
      </c>
      <c r="C12" s="16">
        <f>'[1]2020. sắc thuế (A Ly gửi)'!C23</f>
        <v>18000</v>
      </c>
      <c r="D12" s="16" t="e">
        <f>#REF!</f>
        <v>#REF!</v>
      </c>
      <c r="E12" s="16">
        <f>'[1]9 tháng'!D19</f>
        <v>11979</v>
      </c>
      <c r="F12" s="30">
        <v>37500</v>
      </c>
      <c r="G12" s="17">
        <f t="shared" si="0"/>
        <v>2.0833333333333335</v>
      </c>
      <c r="H12" s="17">
        <f t="shared" si="1"/>
        <v>1.9266235846591906</v>
      </c>
      <c r="I12" s="16">
        <f>'[1]2019-B50-QT HĐND (Hạnh)'!E26</f>
        <v>19464.103055</v>
      </c>
    </row>
    <row r="13" spans="1:9" ht="20.100000000000001" customHeight="1" x14ac:dyDescent="0.2">
      <c r="A13" s="14">
        <v>3</v>
      </c>
      <c r="B13" s="15" t="s">
        <v>20</v>
      </c>
      <c r="C13" s="16">
        <f>'[1]2020. sắc thuế (A Ly gửi)'!C29</f>
        <v>813000</v>
      </c>
      <c r="D13" s="16" t="e">
        <f>#REF!</f>
        <v>#REF!</v>
      </c>
      <c r="E13" s="16">
        <f>'[1]9 tháng'!D20</f>
        <v>501848</v>
      </c>
      <c r="F13" s="30">
        <v>685000</v>
      </c>
      <c r="G13" s="17">
        <f t="shared" si="0"/>
        <v>0.84255842558425587</v>
      </c>
      <c r="H13" s="17">
        <f t="shared" si="1"/>
        <v>0.9341822328920697</v>
      </c>
      <c r="I13" s="16">
        <f>'[1]2019-B50-QT HĐND (Hạnh)'!E33</f>
        <v>733261.64412199985</v>
      </c>
    </row>
    <row r="14" spans="1:9" ht="20.100000000000001" customHeight="1" x14ac:dyDescent="0.2">
      <c r="A14" s="14">
        <v>4</v>
      </c>
      <c r="B14" s="15" t="s">
        <v>21</v>
      </c>
      <c r="C14" s="16">
        <f>'[1]2020. sắc thuế (A Ly gửi)'!C35</f>
        <v>100000</v>
      </c>
      <c r="D14" s="16" t="e">
        <f>#REF!</f>
        <v>#REF!</v>
      </c>
      <c r="E14" s="16">
        <f>'[1]9 tháng'!D24</f>
        <v>74039</v>
      </c>
      <c r="F14" s="30">
        <v>106000</v>
      </c>
      <c r="G14" s="17">
        <f t="shared" si="0"/>
        <v>1.06</v>
      </c>
      <c r="H14" s="17">
        <f t="shared" si="1"/>
        <v>1.1344923940156484</v>
      </c>
      <c r="I14" s="16">
        <f>'[1]2019-B50-QT HĐND (Hạnh)'!E40</f>
        <v>93433.856903000007</v>
      </c>
    </row>
    <row r="15" spans="1:9" ht="20.100000000000001" customHeight="1" x14ac:dyDescent="0.2">
      <c r="A15" s="14">
        <v>5</v>
      </c>
      <c r="B15" s="15" t="s">
        <v>22</v>
      </c>
      <c r="C15" s="16">
        <f>'[1]2020. sắc thuế (A Ly gửi)'!C36</f>
        <v>360000</v>
      </c>
      <c r="D15" s="16" t="e">
        <f>#REF!</f>
        <v>#REF!</v>
      </c>
      <c r="E15" s="16">
        <f>'[1]9 tháng'!D25</f>
        <v>163214</v>
      </c>
      <c r="F15" s="30">
        <v>471000</v>
      </c>
      <c r="G15" s="17">
        <f t="shared" si="0"/>
        <v>1.3083333333333333</v>
      </c>
      <c r="H15" s="17">
        <f t="shared" si="1"/>
        <v>1.6388704190637049</v>
      </c>
      <c r="I15" s="16">
        <f>'[1]2019-B50-QT HĐND (Hạnh)'!E41</f>
        <v>287393.069349</v>
      </c>
    </row>
    <row r="16" spans="1:9" ht="20.100000000000001" customHeight="1" x14ac:dyDescent="0.2">
      <c r="A16" s="14">
        <v>6</v>
      </c>
      <c r="B16" s="15" t="s">
        <v>23</v>
      </c>
      <c r="C16" s="16">
        <f>'[1]2020. sắc thuế (A Ly gửi)'!C39</f>
        <v>160000</v>
      </c>
      <c r="D16" s="16" t="e">
        <f>#REF!</f>
        <v>#REF!</v>
      </c>
      <c r="E16" s="16">
        <f>'[1]9 tháng'!D21</f>
        <v>115590</v>
      </c>
      <c r="F16" s="30">
        <v>152000</v>
      </c>
      <c r="G16" s="17">
        <f t="shared" si="0"/>
        <v>0.95</v>
      </c>
      <c r="H16" s="17">
        <f t="shared" si="1"/>
        <v>0.91500997849916288</v>
      </c>
      <c r="I16" s="16">
        <f>'[1]2019-B50-QT HĐND (Hạnh)'!E44</f>
        <v>166118.40698100001</v>
      </c>
    </row>
    <row r="17" spans="1:9" ht="20.100000000000001" customHeight="1" x14ac:dyDescent="0.2">
      <c r="A17" s="14">
        <v>7</v>
      </c>
      <c r="B17" s="15" t="s">
        <v>24</v>
      </c>
      <c r="C17" s="16">
        <f>'[1]2020. sắc thuế (A Ly gửi)'!C40</f>
        <v>70000</v>
      </c>
      <c r="D17" s="16" t="e">
        <f>#REF!</f>
        <v>#REF!</v>
      </c>
      <c r="E17" s="16">
        <f>'[1]9 tháng'!D26</f>
        <v>48324</v>
      </c>
      <c r="F17" s="30">
        <v>63000</v>
      </c>
      <c r="G17" s="17">
        <f t="shared" si="0"/>
        <v>0.9</v>
      </c>
      <c r="H17" s="17">
        <f t="shared" si="1"/>
        <v>0.96970018284400217</v>
      </c>
      <c r="I17" s="16">
        <f>'[1]2019-B50-QT HĐND (Hạnh)'!E45</f>
        <v>64968.534722999997</v>
      </c>
    </row>
    <row r="18" spans="1:9" ht="20.100000000000001" customHeight="1" x14ac:dyDescent="0.2">
      <c r="A18" s="14">
        <v>8</v>
      </c>
      <c r="B18" s="15" t="s">
        <v>25</v>
      </c>
      <c r="C18" s="16">
        <f>C19+C20+C21+C22+C23+C24</f>
        <v>974000</v>
      </c>
      <c r="D18" s="16" t="e">
        <f>D19+D20+D21+D22+D23</f>
        <v>#REF!</v>
      </c>
      <c r="E18" s="16">
        <f>E19+E20+E21+E22+E23</f>
        <v>540819</v>
      </c>
      <c r="F18" s="30">
        <v>1030826</v>
      </c>
      <c r="G18" s="17">
        <f t="shared" si="0"/>
        <v>1.0583429158110882</v>
      </c>
      <c r="H18" s="17">
        <f t="shared" si="1"/>
        <v>1.132845004478193</v>
      </c>
      <c r="I18" s="16">
        <f>I19+I20+I21+I22+I23</f>
        <v>909944.42834200012</v>
      </c>
    </row>
    <row r="19" spans="1:9" ht="20.100000000000001" customHeight="1" x14ac:dyDescent="0.2">
      <c r="A19" s="14" t="s">
        <v>26</v>
      </c>
      <c r="B19" s="18" t="s">
        <v>27</v>
      </c>
      <c r="C19" s="16"/>
      <c r="D19" s="16" t="e">
        <f>#REF!</f>
        <v>#REF!</v>
      </c>
      <c r="E19" s="16">
        <f>'[1]9 tháng'!D22</f>
        <v>99</v>
      </c>
      <c r="F19" s="30">
        <v>127</v>
      </c>
      <c r="G19" s="17"/>
      <c r="H19" s="17">
        <f t="shared" si="1"/>
        <v>1.0263272330435993</v>
      </c>
      <c r="I19" s="16">
        <f>'[1]2019-B50-QT HĐND (Hạnh)'!E50</f>
        <v>123.74221</v>
      </c>
    </row>
    <row r="20" spans="1:9" ht="20.100000000000001" customHeight="1" x14ac:dyDescent="0.2">
      <c r="A20" s="14" t="s">
        <v>26</v>
      </c>
      <c r="B20" s="18" t="s">
        <v>28</v>
      </c>
      <c r="C20" s="16">
        <f>'[1]2020. sắc thuế (A Ly gửi)'!C45</f>
        <v>4000</v>
      </c>
      <c r="D20" s="16" t="e">
        <f>#REF!</f>
        <v>#REF!</v>
      </c>
      <c r="E20" s="16">
        <f>'[1]9 tháng'!D23</f>
        <v>4441</v>
      </c>
      <c r="F20" s="30">
        <v>5000</v>
      </c>
      <c r="G20" s="17">
        <f t="shared" si="0"/>
        <v>1.25</v>
      </c>
      <c r="H20" s="17">
        <f t="shared" si="1"/>
        <v>0.8710508699390781</v>
      </c>
      <c r="I20" s="16">
        <f>'[1]2019-B50-QT HĐND (Hạnh)'!E51</f>
        <v>5740.1928779999998</v>
      </c>
    </row>
    <row r="21" spans="1:9" ht="20.100000000000001" customHeight="1" x14ac:dyDescent="0.2">
      <c r="A21" s="14" t="s">
        <v>26</v>
      </c>
      <c r="B21" s="18" t="s">
        <v>29</v>
      </c>
      <c r="C21" s="16">
        <f>'[1]2020. sắc thuế (A Ly gửi)'!C47</f>
        <v>920000</v>
      </c>
      <c r="D21" s="16" t="e">
        <f>#REF!</f>
        <v>#REF!</v>
      </c>
      <c r="E21" s="16">
        <f>'[1]9 tháng'!D30</f>
        <v>514975</v>
      </c>
      <c r="F21" s="30">
        <v>995525</v>
      </c>
      <c r="G21" s="17">
        <f t="shared" si="0"/>
        <v>1.0820923913043479</v>
      </c>
      <c r="H21" s="17">
        <f t="shared" si="1"/>
        <v>1.1426259496500699</v>
      </c>
      <c r="I21" s="16">
        <f>'[1]2019-B50-QT HĐND (Hạnh)'!E53-I24</f>
        <v>871260.62584600004</v>
      </c>
    </row>
    <row r="22" spans="1:9" ht="20.100000000000001" customHeight="1" x14ac:dyDescent="0.2">
      <c r="A22" s="14" t="s">
        <v>26</v>
      </c>
      <c r="B22" s="18" t="s">
        <v>30</v>
      </c>
      <c r="C22" s="16">
        <f>'[1]2020. sắc thuế (A Ly gửi)'!C46</f>
        <v>23000</v>
      </c>
      <c r="D22" s="16" t="e">
        <f>#REF!</f>
        <v>#REF!</v>
      </c>
      <c r="E22" s="16">
        <f>'[1]9 tháng'!D31</f>
        <v>21169</v>
      </c>
      <c r="F22" s="30">
        <v>25500</v>
      </c>
      <c r="G22" s="17">
        <f t="shared" si="0"/>
        <v>1.1086956521739131</v>
      </c>
      <c r="H22" s="17">
        <f t="shared" si="1"/>
        <v>0.78355776467217109</v>
      </c>
      <c r="I22" s="16">
        <f>'[1]2019-B50-QT HĐND (Hạnh)'!E52</f>
        <v>32543.867407999998</v>
      </c>
    </row>
    <row r="23" spans="1:9" ht="33" customHeight="1" x14ac:dyDescent="0.2">
      <c r="A23" s="14" t="s">
        <v>26</v>
      </c>
      <c r="B23" s="18" t="s">
        <v>31</v>
      </c>
      <c r="C23" s="16"/>
      <c r="D23" s="16" t="e">
        <f>#REF!</f>
        <v>#REF!</v>
      </c>
      <c r="E23" s="16">
        <f>'[1]9 tháng'!D32</f>
        <v>135</v>
      </c>
      <c r="F23" s="30">
        <v>199</v>
      </c>
      <c r="G23" s="17"/>
      <c r="H23" s="17">
        <f t="shared" si="1"/>
        <v>0.72101449275362317</v>
      </c>
      <c r="I23" s="16">
        <f>'[1]2019-B50-QT HĐND (Hạnh)'!E54</f>
        <v>276</v>
      </c>
    </row>
    <row r="24" spans="1:9" s="8" customFormat="1" ht="37.5" customHeight="1" x14ac:dyDescent="0.2">
      <c r="A24" s="6" t="s">
        <v>26</v>
      </c>
      <c r="B24" s="19" t="s">
        <v>54</v>
      </c>
      <c r="C24" s="20">
        <f>'[1]2020. sắc thuế (A Ly gửi)'!C48</f>
        <v>27000</v>
      </c>
      <c r="D24" s="20"/>
      <c r="E24" s="20"/>
      <c r="F24" s="31">
        <v>4475</v>
      </c>
      <c r="G24" s="21"/>
      <c r="H24" s="21"/>
      <c r="I24" s="20"/>
    </row>
    <row r="25" spans="1:9" ht="27" customHeight="1" x14ac:dyDescent="0.2">
      <c r="A25" s="14">
        <v>9</v>
      </c>
      <c r="B25" s="15" t="s">
        <v>55</v>
      </c>
      <c r="C25" s="16">
        <f>'[1]2020. sắc thuế (A Ly gửi)'!C50</f>
        <v>15000</v>
      </c>
      <c r="D25" s="16" t="e">
        <f>#REF!</f>
        <v>#REF!</v>
      </c>
      <c r="E25" s="16">
        <f>'[1]9 tháng'!D33</f>
        <v>13338</v>
      </c>
      <c r="F25" s="30">
        <v>15000</v>
      </c>
      <c r="G25" s="17">
        <f t="shared" si="0"/>
        <v>1</v>
      </c>
      <c r="H25" s="17">
        <f t="shared" si="1"/>
        <v>0.89597794577285284</v>
      </c>
      <c r="I25" s="16">
        <f>'[1]2019-B50-QT HĐND (Hạnh)'!E57</f>
        <v>16741.483505</v>
      </c>
    </row>
    <row r="26" spans="1:9" ht="63" customHeight="1" x14ac:dyDescent="0.2">
      <c r="A26" s="14">
        <v>10</v>
      </c>
      <c r="B26" s="15" t="s">
        <v>32</v>
      </c>
      <c r="C26" s="16">
        <f>'[1]2020. sắc thuế (A Ly gửi)'!C53</f>
        <v>10000</v>
      </c>
      <c r="D26" s="16" t="e">
        <f>#REF!</f>
        <v>#REF!</v>
      </c>
      <c r="E26" s="16">
        <f>'[1]9 tháng'!D52</f>
        <v>10202</v>
      </c>
      <c r="F26" s="30">
        <v>8434</v>
      </c>
      <c r="G26" s="17">
        <f t="shared" si="0"/>
        <v>0.84340000000000004</v>
      </c>
      <c r="H26" s="17">
        <f t="shared" si="1"/>
        <v>0.76225842068402483</v>
      </c>
      <c r="I26" s="16">
        <f>'[1]2019-B50-QT HĐND (Hạnh)'!E73</f>
        <v>11064.489116999999</v>
      </c>
    </row>
    <row r="27" spans="1:9" ht="20.100000000000001" customHeight="1" x14ac:dyDescent="0.2">
      <c r="A27" s="14">
        <v>11</v>
      </c>
      <c r="B27" s="15" t="s">
        <v>33</v>
      </c>
      <c r="C27" s="16">
        <f>'[1]2020. sắc thuế (A Ly gửi)'!C49</f>
        <v>40000</v>
      </c>
      <c r="D27" s="16" t="e">
        <f>#REF!</f>
        <v>#REF!</v>
      </c>
      <c r="E27" s="16">
        <f>'[1]9 tháng'!D34</f>
        <v>28828</v>
      </c>
      <c r="F27" s="30">
        <v>36000</v>
      </c>
      <c r="G27" s="17">
        <f t="shared" si="0"/>
        <v>0.9</v>
      </c>
      <c r="H27" s="17">
        <f t="shared" si="1"/>
        <v>0.91049888267431567</v>
      </c>
      <c r="I27" s="16">
        <f>'[1]2019-B50-QT HĐND (Hạnh)'!E56</f>
        <v>39538.763511999998</v>
      </c>
    </row>
    <row r="28" spans="1:9" ht="36.75" customHeight="1" x14ac:dyDescent="0.2">
      <c r="A28" s="14">
        <v>12</v>
      </c>
      <c r="B28" s="15" t="s">
        <v>34</v>
      </c>
      <c r="C28" s="16">
        <f>'[1]2020. sắc thuế (A Ly gửi)'!C52</f>
        <v>7000</v>
      </c>
      <c r="D28" s="16" t="e">
        <f>#REF!</f>
        <v>#REF!</v>
      </c>
      <c r="E28" s="16">
        <f>'[1]9 tháng'!D47</f>
        <v>6677</v>
      </c>
      <c r="F28" s="30">
        <v>8000</v>
      </c>
      <c r="G28" s="17">
        <f t="shared" si="0"/>
        <v>1.1428571428571428</v>
      </c>
      <c r="H28" s="17">
        <f t="shared" si="1"/>
        <v>0.664183292476069</v>
      </c>
      <c r="I28" s="16">
        <f>'[1]2019-B50-QT HĐND (Hạnh)'!E72</f>
        <v>12044.867871</v>
      </c>
    </row>
    <row r="29" spans="1:9" ht="20.100000000000001" customHeight="1" x14ac:dyDescent="0.2">
      <c r="A29" s="14">
        <v>13</v>
      </c>
      <c r="B29" s="15" t="s">
        <v>35</v>
      </c>
      <c r="C29" s="16">
        <f>'[1]2020. sắc thuế (A Ly gửi)'!C51</f>
        <v>88000</v>
      </c>
      <c r="D29" s="16" t="e">
        <f>#REF!</f>
        <v>#REF!</v>
      </c>
      <c r="E29" s="16">
        <f>'[1]9 tháng'!D35</f>
        <v>85597</v>
      </c>
      <c r="F29" s="30">
        <v>91240</v>
      </c>
      <c r="G29" s="17">
        <f t="shared" si="0"/>
        <v>1.0368181818181819</v>
      </c>
      <c r="H29" s="17">
        <f t="shared" si="1"/>
        <v>0.7814553290150168</v>
      </c>
      <c r="I29" s="16">
        <f>'[1]2019-B50-QT HĐND (Hạnh)'!E60</f>
        <v>116756.51392000001</v>
      </c>
    </row>
    <row r="30" spans="1:9" s="13" customFormat="1" ht="20.100000000000001" customHeight="1" x14ac:dyDescent="0.2">
      <c r="A30" s="9" t="s">
        <v>5</v>
      </c>
      <c r="B30" s="10" t="s">
        <v>14</v>
      </c>
      <c r="C30" s="11"/>
      <c r="D30" s="11"/>
      <c r="E30" s="11"/>
      <c r="F30" s="11"/>
      <c r="G30" s="12"/>
      <c r="H30" s="12"/>
      <c r="I30" s="11"/>
    </row>
    <row r="31" spans="1:9" s="13" customFormat="1" ht="20.100000000000001" customHeight="1" x14ac:dyDescent="0.2">
      <c r="A31" s="9" t="s">
        <v>6</v>
      </c>
      <c r="B31" s="10" t="s">
        <v>36</v>
      </c>
      <c r="C31" s="11">
        <f>SUM(C32:C38)</f>
        <v>450000</v>
      </c>
      <c r="D31" s="11" t="e">
        <f>SUM(D32:D38)</f>
        <v>#REF!</v>
      </c>
      <c r="E31" s="11">
        <f>SUM(E32:E38)</f>
        <v>350081</v>
      </c>
      <c r="F31" s="11">
        <f>SUM(F32:F38)</f>
        <v>362000</v>
      </c>
      <c r="G31" s="12">
        <f t="shared" si="0"/>
        <v>0.80444444444444441</v>
      </c>
      <c r="H31" s="12">
        <f t="shared" si="1"/>
        <v>0.76397642209683803</v>
      </c>
      <c r="I31" s="11">
        <f>'[1]2019-B50-QT HĐND (Hạnh)'!E77</f>
        <v>473836.61266199994</v>
      </c>
    </row>
    <row r="32" spans="1:9" ht="32.25" customHeight="1" x14ac:dyDescent="0.2">
      <c r="A32" s="14">
        <v>1</v>
      </c>
      <c r="B32" s="15" t="s">
        <v>37</v>
      </c>
      <c r="C32" s="16">
        <f>'[1]2020. sắc thuế (A Ly gửi)'!C55</f>
        <v>317695</v>
      </c>
      <c r="D32" s="16" t="e">
        <f>#REF!</f>
        <v>#REF!</v>
      </c>
      <c r="E32" s="16">
        <f>'[1]9 tháng'!D54</f>
        <v>263221</v>
      </c>
      <c r="F32" s="32">
        <v>258000</v>
      </c>
      <c r="G32" s="17">
        <f t="shared" si="0"/>
        <v>0.81209965532979744</v>
      </c>
      <c r="H32" s="17">
        <f t="shared" si="1"/>
        <v>0.75560611878642192</v>
      </c>
      <c r="I32" s="16">
        <f>'[1]2019-B50-QT HĐND (Hạnh)'!E82</f>
        <v>341447.73789599998</v>
      </c>
    </row>
    <row r="33" spans="1:19" ht="20.100000000000001" customHeight="1" x14ac:dyDescent="0.2">
      <c r="A33" s="14">
        <v>2</v>
      </c>
      <c r="B33" s="15" t="s">
        <v>38</v>
      </c>
      <c r="C33" s="16">
        <f>'[1]2020. sắc thuế (A Ly gửi)'!C56</f>
        <v>87257</v>
      </c>
      <c r="D33" s="16" t="e">
        <f>#REF!</f>
        <v>#REF!</v>
      </c>
      <c r="E33" s="16">
        <f>'[1]9 tháng'!D55</f>
        <v>62225</v>
      </c>
      <c r="F33" s="32">
        <v>74000</v>
      </c>
      <c r="G33" s="17">
        <f t="shared" si="0"/>
        <v>0.84806949585706592</v>
      </c>
      <c r="H33" s="17">
        <f t="shared" si="1"/>
        <v>0.8353145040539639</v>
      </c>
      <c r="I33" s="16">
        <f>'[1]2019-B50-QT HĐND (Hạnh)'!E78</f>
        <v>88589.387159999998</v>
      </c>
    </row>
    <row r="34" spans="1:19" ht="20.100000000000001" customHeight="1" x14ac:dyDescent="0.2">
      <c r="A34" s="14">
        <v>3</v>
      </c>
      <c r="B34" s="15" t="s">
        <v>39</v>
      </c>
      <c r="C34" s="16">
        <f>'[1]2020. sắc thuế (A Ly gửi)'!C57</f>
        <v>44895</v>
      </c>
      <c r="D34" s="16" t="e">
        <f>#REF!</f>
        <v>#REF!</v>
      </c>
      <c r="E34" s="16">
        <f>'[1]9 tháng'!D56</f>
        <v>20156</v>
      </c>
      <c r="F34" s="32">
        <v>24000</v>
      </c>
      <c r="G34" s="17">
        <f t="shared" si="0"/>
        <v>0.53458068827263616</v>
      </c>
      <c r="H34" s="17">
        <f t="shared" si="1"/>
        <v>0.6661237116162716</v>
      </c>
      <c r="I34" s="16">
        <f>'[1]2019-B50-QT HĐND (Hạnh)'!E79</f>
        <v>36029.343471</v>
      </c>
    </row>
    <row r="35" spans="1:19" ht="31.5" customHeight="1" x14ac:dyDescent="0.2">
      <c r="A35" s="14">
        <v>4</v>
      </c>
      <c r="B35" s="15" t="s">
        <v>56</v>
      </c>
      <c r="C35" s="16">
        <f>'[1]2020. sắc thuế (A Ly gửi)'!C58</f>
        <v>153</v>
      </c>
      <c r="D35" s="16" t="e">
        <f>#REF!</f>
        <v>#REF!</v>
      </c>
      <c r="E35" s="16">
        <f>'[1]9 tháng'!D57</f>
        <v>0</v>
      </c>
      <c r="F35" s="32"/>
      <c r="G35" s="17">
        <f t="shared" si="0"/>
        <v>0</v>
      </c>
      <c r="H35" s="17">
        <f t="shared" si="1"/>
        <v>0</v>
      </c>
      <c r="I35" s="16">
        <f>'[1]2019-B50-QT HĐND (Hạnh)'!E80</f>
        <v>139.159313</v>
      </c>
    </row>
    <row r="36" spans="1:19" ht="34.5" customHeight="1" x14ac:dyDescent="0.2">
      <c r="A36" s="14">
        <v>5</v>
      </c>
      <c r="B36" s="15" t="s">
        <v>40</v>
      </c>
      <c r="C36" s="16"/>
      <c r="D36" s="16"/>
      <c r="E36" s="16"/>
      <c r="F36" s="32"/>
      <c r="G36" s="17"/>
      <c r="H36" s="17"/>
      <c r="I36" s="16">
        <f>'[1]2019-B50-QT HĐND (Hạnh)'!E81</f>
        <v>1593.707328</v>
      </c>
    </row>
    <row r="37" spans="1:19" ht="34.5" customHeight="1" x14ac:dyDescent="0.2">
      <c r="A37" s="14">
        <v>6</v>
      </c>
      <c r="B37" s="15" t="s">
        <v>57</v>
      </c>
      <c r="C37" s="16"/>
      <c r="D37" s="16"/>
      <c r="E37" s="16">
        <f>'[1]9 tháng'!D58</f>
        <v>1305</v>
      </c>
      <c r="F37" s="32"/>
      <c r="G37" s="17"/>
      <c r="H37" s="17">
        <f t="shared" si="1"/>
        <v>0</v>
      </c>
      <c r="I37" s="16">
        <f>'[1]ươc 2020'!I59</f>
        <v>1593.707328</v>
      </c>
    </row>
    <row r="38" spans="1:19" ht="20.100000000000001" customHeight="1" x14ac:dyDescent="0.2">
      <c r="A38" s="14">
        <v>7</v>
      </c>
      <c r="B38" s="15" t="s">
        <v>41</v>
      </c>
      <c r="C38" s="16"/>
      <c r="D38" s="16" t="e">
        <f>#REF!</f>
        <v>#REF!</v>
      </c>
      <c r="E38" s="16">
        <f>'[1]9 tháng'!D59</f>
        <v>3174</v>
      </c>
      <c r="F38" s="32">
        <v>6000</v>
      </c>
      <c r="G38" s="17"/>
      <c r="H38" s="17">
        <f t="shared" si="1"/>
        <v>0.99382544631465963</v>
      </c>
      <c r="I38" s="16">
        <f>'[1]2019-B50-QT HĐND (Hạnh)'!E84</f>
        <v>6037.2774939999999</v>
      </c>
    </row>
    <row r="39" spans="1:19" s="13" customFormat="1" ht="24" customHeight="1" x14ac:dyDescent="0.2">
      <c r="A39" s="9" t="s">
        <v>7</v>
      </c>
      <c r="B39" s="10" t="s">
        <v>15</v>
      </c>
      <c r="C39" s="11"/>
      <c r="D39" s="11"/>
      <c r="E39" s="11"/>
      <c r="F39" s="11">
        <v>701</v>
      </c>
      <c r="G39" s="12"/>
      <c r="H39" s="12">
        <f t="shared" si="1"/>
        <v>0.8854746535722523</v>
      </c>
      <c r="I39" s="11">
        <f>'[1]2019-B50-QT HĐND (Hạnh)'!E85</f>
        <v>791.66579999999999</v>
      </c>
    </row>
    <row r="40" spans="1:19" s="13" customFormat="1" ht="20.100000000000001" customHeight="1" x14ac:dyDescent="0.2">
      <c r="A40" s="9" t="s">
        <v>8</v>
      </c>
      <c r="B40" s="10" t="s">
        <v>58</v>
      </c>
      <c r="C40" s="11"/>
      <c r="D40" s="11" t="e">
        <f>#REF!</f>
        <v>#REF!</v>
      </c>
      <c r="E40" s="11">
        <f>'[1]9 tháng'!D60</f>
        <v>12346</v>
      </c>
      <c r="F40" s="11">
        <v>37905</v>
      </c>
      <c r="G40" s="12"/>
      <c r="H40" s="12">
        <f t="shared" si="1"/>
        <v>2.1678564907315381</v>
      </c>
      <c r="I40" s="11">
        <f>'[1]2019-B50-QT HĐND (Hạnh)'!E86</f>
        <v>17485.013497</v>
      </c>
    </row>
    <row r="41" spans="1:19" s="13" customFormat="1" ht="36" customHeight="1" x14ac:dyDescent="0.2">
      <c r="A41" s="9" t="s">
        <v>9</v>
      </c>
      <c r="B41" s="22" t="s">
        <v>59</v>
      </c>
      <c r="C41" s="11"/>
      <c r="D41" s="11"/>
      <c r="E41" s="11"/>
      <c r="F41" s="11">
        <f>'[1]2020. sắc thuế (A Ly gửi)'!E63</f>
        <v>19394</v>
      </c>
      <c r="G41" s="12"/>
      <c r="H41" s="12"/>
      <c r="I41" s="11"/>
    </row>
    <row r="42" spans="1:19" s="13" customFormat="1" ht="31.5" customHeight="1" x14ac:dyDescent="0.2">
      <c r="A42" s="9" t="s">
        <v>3</v>
      </c>
      <c r="B42" s="10" t="s">
        <v>42</v>
      </c>
      <c r="C42" s="11">
        <f>'[1]2020. sắc thuế (A Ly gửi)'!D9</f>
        <v>2624220</v>
      </c>
      <c r="D42" s="11" t="e">
        <f>#REF!</f>
        <v>#REF!</v>
      </c>
      <c r="E42" s="11">
        <f>'[1]9 tháng'!D12</f>
        <v>1632325</v>
      </c>
      <c r="F42" s="11">
        <f>F43+F44</f>
        <v>2665872</v>
      </c>
      <c r="G42" s="12">
        <f t="shared" si="0"/>
        <v>1.0158721448659029</v>
      </c>
      <c r="H42" s="12">
        <f t="shared" si="1"/>
        <v>1.0611389552083668</v>
      </c>
      <c r="I42" s="11">
        <f>'[1]2019-B50-QT HĐND (Hạnh)'!F9</f>
        <v>2512274.1813550005</v>
      </c>
      <c r="J42" s="23" t="s">
        <v>60</v>
      </c>
    </row>
    <row r="43" spans="1:19" ht="20.100000000000001" customHeight="1" x14ac:dyDescent="0.2">
      <c r="A43" s="14">
        <v>1</v>
      </c>
      <c r="B43" s="15" t="s">
        <v>43</v>
      </c>
      <c r="C43" s="16">
        <f>'[1]2020. sắc thuế (A Ly gửi)'!D12+'[1]2020. sắc thuế (A Ly gửi)'!D13+'[1]2020. sắc thuế (A Ly gửi)'!D14+'[1]2020. sắc thuế (A Ly gửi)'!D18+'[1]2020. sắc thuế (A Ly gửi)'!D19+'[1]2020. sắc thuế (A Ly gửi)'!D20+'[1]2020. sắc thuế (A Ly gửi)'!D24+'[1]2020. sắc thuế (A Ly gửi)'!D25+'[1]2020. sắc thuế (A Ly gửi)'!D26+'[1]2020. sắc thuế (A Ly gửi)'!D30+'[1]2020. sắc thuế (A Ly gửi)'!D31+'[1]2020. sắc thuế (A Ly gửi)'!D32+'[1]2020. sắc thuế (A Ly gửi)'!D38+'[1]2020. sắc thuế (A Ly gửi)'!D35</f>
        <v>1292020</v>
      </c>
      <c r="D43" s="16">
        <f>70419+6033+34159+94+5634+2776+6180+245746+46107+29055+56139+28413</f>
        <v>530755</v>
      </c>
      <c r="E43" s="16">
        <f>111230+9665+46874+144+7664+4507+7416+379136+62210+39381+74039+61296</f>
        <v>803562</v>
      </c>
      <c r="F43" s="29">
        <v>1194544</v>
      </c>
      <c r="G43" s="17">
        <f t="shared" si="0"/>
        <v>0.9245553474404421</v>
      </c>
      <c r="H43" s="17">
        <f t="shared" si="1"/>
        <v>1.0175905942560957</v>
      </c>
      <c r="I43" s="24">
        <f>'[1]2019-B50-QT HĐND (Hạnh)'!F12+'[1]2019-B50-QT HĐND (Hạnh)'!F13+'[1]2019-B50-QT HĐND (Hạnh)'!F14+'[1]2019-B50-QT HĐND (Hạnh)'!F19+'[1]2019-B50-QT HĐND (Hạnh)'!F20+'[1]2019-B50-QT HĐND (Hạnh)'!F21+'[1]2019-B50-QT HĐND (Hạnh)'!F27+'[1]2019-B50-QT HĐND (Hạnh)'!F28+'[1]2019-B50-QT HĐND (Hạnh)'!F29+'[1]2019-B50-QT HĐND (Hạnh)'!F34+'[1]2019-B50-QT HĐND (Hạnh)'!F35+'[1]2019-B50-QT HĐND (Hạnh)'!F36+'[1]2019-B50-QT HĐND (Hạnh)'!F40+'[1]2019-B50-QT HĐND (Hạnh)'!F42</f>
        <v>1173894.4981829999</v>
      </c>
      <c r="J43" s="25"/>
      <c r="K43" s="33"/>
      <c r="M43" s="34" t="s">
        <v>61</v>
      </c>
      <c r="N43" s="34"/>
      <c r="O43" s="34"/>
      <c r="P43" s="34"/>
      <c r="Q43" s="34"/>
      <c r="R43" s="34"/>
      <c r="S43" s="34"/>
    </row>
    <row r="44" spans="1:19" ht="20.100000000000001" customHeight="1" x14ac:dyDescent="0.2">
      <c r="A44" s="14">
        <v>2</v>
      </c>
      <c r="B44" s="15" t="s">
        <v>44</v>
      </c>
      <c r="C44" s="16">
        <f>C42-C43</f>
        <v>1332200</v>
      </c>
      <c r="D44" s="16" t="e">
        <f>D42-D43</f>
        <v>#REF!</v>
      </c>
      <c r="E44" s="16">
        <f>E42-E43</f>
        <v>828763</v>
      </c>
      <c r="F44" s="29">
        <v>1471328</v>
      </c>
      <c r="G44" s="17">
        <f t="shared" si="0"/>
        <v>1.104434769554121</v>
      </c>
      <c r="H44" s="17">
        <f t="shared" si="1"/>
        <v>1.0993352772009419</v>
      </c>
      <c r="I44" s="24">
        <f>I42-I43</f>
        <v>1338379.6831720006</v>
      </c>
      <c r="K44" s="33"/>
      <c r="M44" s="34"/>
      <c r="N44" s="34"/>
      <c r="O44" s="34"/>
      <c r="P44" s="34"/>
      <c r="Q44" s="34"/>
      <c r="R44" s="34"/>
      <c r="S44" s="34"/>
    </row>
    <row r="45" spans="1:19" x14ac:dyDescent="0.2">
      <c r="A45" s="26"/>
      <c r="M45" s="34"/>
      <c r="N45" s="34"/>
      <c r="O45" s="34"/>
      <c r="P45" s="34"/>
      <c r="Q45" s="34"/>
      <c r="R45" s="34"/>
      <c r="S45" s="34"/>
    </row>
    <row r="46" spans="1:19" x14ac:dyDescent="0.2">
      <c r="M46" s="34"/>
      <c r="N46" s="34"/>
      <c r="O46" s="34"/>
      <c r="P46" s="34"/>
      <c r="Q46" s="34"/>
      <c r="R46" s="34"/>
      <c r="S46" s="34"/>
    </row>
    <row r="47" spans="1:19" x14ac:dyDescent="0.2">
      <c r="M47" s="34"/>
      <c r="N47" s="34"/>
      <c r="O47" s="34"/>
      <c r="P47" s="34"/>
      <c r="Q47" s="34"/>
      <c r="R47" s="34"/>
      <c r="S47" s="34"/>
    </row>
    <row r="48" spans="1:19" x14ac:dyDescent="0.2">
      <c r="M48" s="34"/>
      <c r="N48" s="34"/>
      <c r="O48" s="34"/>
      <c r="P48" s="34"/>
      <c r="Q48" s="34"/>
      <c r="R48" s="34"/>
      <c r="S48" s="34"/>
    </row>
    <row r="49" spans="13:19" x14ac:dyDescent="0.2">
      <c r="M49" s="34"/>
      <c r="N49" s="34"/>
      <c r="O49" s="34"/>
      <c r="P49" s="34"/>
      <c r="Q49" s="34"/>
      <c r="R49" s="34"/>
      <c r="S49" s="34"/>
    </row>
  </sheetData>
  <mergeCells count="14">
    <mergeCell ref="A1:B1"/>
    <mergeCell ref="D5:H5"/>
    <mergeCell ref="A6:A7"/>
    <mergeCell ref="B6:B7"/>
    <mergeCell ref="C6:C7"/>
    <mergeCell ref="G1:I1"/>
    <mergeCell ref="A3:H3"/>
    <mergeCell ref="K43:K44"/>
    <mergeCell ref="M43:S49"/>
    <mergeCell ref="D6:D7"/>
    <mergeCell ref="E6:E7"/>
    <mergeCell ref="F6:F7"/>
    <mergeCell ref="G6:H6"/>
    <mergeCell ref="I6:I7"/>
  </mergeCells>
  <pageMargins left="0.2" right="0.3" top="0.7" bottom="0.4"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60-CK</vt:lpstr>
      <vt:lpstr>'60-CK'!Print_Titles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2020-12-15T09:43:33Z</cp:lastPrinted>
  <dcterms:created xsi:type="dcterms:W3CDTF">2020-02-25T02:00:23Z</dcterms:created>
  <dcterms:modified xsi:type="dcterms:W3CDTF">2020-12-15T09:43:37Z</dcterms:modified>
</cp:coreProperties>
</file>