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6735"/>
  </bookViews>
  <sheets>
    <sheet name="Bao cao" sheetId="5" r:id="rId1"/>
  </sheets>
  <externalReferences>
    <externalReference r:id="rId2"/>
  </externalReferences>
  <definedNames>
    <definedName name="_xlnm.Print_Titles" localSheetId="0">'Bao cao'!$6:$8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5" l="1"/>
  <c r="C43" i="5"/>
  <c r="G42" i="5"/>
  <c r="F42" i="5"/>
  <c r="E42" i="5"/>
  <c r="D42" i="5"/>
  <c r="G41" i="5"/>
  <c r="D41" i="5"/>
  <c r="F41" i="5" s="1"/>
  <c r="F38" i="5"/>
  <c r="F36" i="5"/>
  <c r="C36" i="5"/>
  <c r="E36" i="5" s="1"/>
  <c r="F34" i="5"/>
  <c r="F33" i="5"/>
  <c r="C33" i="5"/>
  <c r="E33" i="5" s="1"/>
  <c r="F32" i="5"/>
  <c r="C32" i="5"/>
  <c r="E32" i="5" s="1"/>
  <c r="F31" i="5"/>
  <c r="C31" i="5"/>
  <c r="E31" i="5" s="1"/>
  <c r="G30" i="5"/>
  <c r="D30" i="5"/>
  <c r="F30" i="5" s="1"/>
  <c r="F28" i="5"/>
  <c r="C28" i="5"/>
  <c r="E28" i="5" s="1"/>
  <c r="F27" i="5"/>
  <c r="C27" i="5"/>
  <c r="E27" i="5" s="1"/>
  <c r="F26" i="5"/>
  <c r="C26" i="5"/>
  <c r="E26" i="5" s="1"/>
  <c r="F25" i="5"/>
  <c r="C25" i="5"/>
  <c r="E25" i="5" s="1"/>
  <c r="F24" i="5"/>
  <c r="C24" i="5"/>
  <c r="E24" i="5" s="1"/>
  <c r="F23" i="5"/>
  <c r="C23" i="5"/>
  <c r="E23" i="5" s="1"/>
  <c r="F22" i="5"/>
  <c r="C22" i="5"/>
  <c r="E22" i="5" s="1"/>
  <c r="F21" i="5"/>
  <c r="C21" i="5"/>
  <c r="E21" i="5" s="1"/>
  <c r="F20" i="5"/>
  <c r="C20" i="5"/>
  <c r="E20" i="5" s="1"/>
  <c r="F19" i="5"/>
  <c r="C19" i="5"/>
  <c r="G18" i="5"/>
  <c r="F18" i="5"/>
  <c r="D18" i="5"/>
  <c r="F17" i="5"/>
  <c r="C17" i="5"/>
  <c r="E17" i="5" s="1"/>
  <c r="F16" i="5"/>
  <c r="C16" i="5"/>
  <c r="E16" i="5" s="1"/>
  <c r="F15" i="5"/>
  <c r="C15" i="5"/>
  <c r="E15" i="5" s="1"/>
  <c r="F14" i="5"/>
  <c r="C14" i="5"/>
  <c r="E14" i="5" s="1"/>
  <c r="F13" i="5"/>
  <c r="C13" i="5"/>
  <c r="E13" i="5" s="1"/>
  <c r="F12" i="5"/>
  <c r="C12" i="5"/>
  <c r="E12" i="5" s="1"/>
  <c r="F11" i="5"/>
  <c r="C11" i="5"/>
  <c r="E11" i="5" s="1"/>
  <c r="G10" i="5"/>
  <c r="D10" i="5"/>
  <c r="E41" i="5" l="1"/>
  <c r="D43" i="5"/>
  <c r="F43" i="5" s="1"/>
  <c r="C18" i="5"/>
  <c r="E18" i="5" s="1"/>
  <c r="G9" i="5"/>
  <c r="D9" i="5"/>
  <c r="F10" i="5"/>
  <c r="E43" i="5"/>
  <c r="C30" i="5"/>
  <c r="E30" i="5" s="1"/>
  <c r="C10" i="5" l="1"/>
  <c r="E10" i="5" s="1"/>
  <c r="F9" i="5"/>
  <c r="C9" i="5" l="1"/>
  <c r="E9" i="5" s="1"/>
</calcChain>
</file>

<file path=xl/comments1.xml><?xml version="1.0" encoding="utf-8"?>
<comments xmlns="http://schemas.openxmlformats.org/spreadsheetml/2006/main">
  <authors>
    <author>DELL</author>
  </authors>
  <commentList>
    <comment ref="C36" authorId="0">
      <text>
        <r>
          <rPr>
            <b/>
            <sz val="9"/>
            <color indexed="81"/>
            <rFont val="Tahoma"/>
            <family val="2"/>
          </rPr>
          <t>DELL:</t>
        </r>
        <r>
          <rPr>
            <sz val="9"/>
            <color indexed="81"/>
            <rFont val="Tahoma"/>
            <family val="2"/>
          </rPr>
          <t xml:space="preserve">
Thuế chống bản phá giá 
</t>
        </r>
      </text>
    </comment>
    <comment ref="D36" authorId="0">
      <text>
        <r>
          <rPr>
            <b/>
            <sz val="9"/>
            <color indexed="81"/>
            <rFont val="Tahoma"/>
            <family val="2"/>
          </rPr>
          <t>DELL:</t>
        </r>
        <r>
          <rPr>
            <sz val="9"/>
            <color indexed="81"/>
            <rFont val="Tahoma"/>
            <family val="2"/>
          </rPr>
          <t xml:space="preserve">
gồm 38 trđ thuế chống bán phá giá
</t>
        </r>
      </text>
    </comment>
  </commentList>
</comments>
</file>

<file path=xl/sharedStrings.xml><?xml version="1.0" encoding="utf-8"?>
<sst xmlns="http://schemas.openxmlformats.org/spreadsheetml/2006/main" count="65" uniqueCount="59">
  <si>
    <t>Đơn vị: Triệu đồng</t>
  </si>
  <si>
    <t>STT</t>
  </si>
  <si>
    <t>A</t>
  </si>
  <si>
    <t>B</t>
  </si>
  <si>
    <t>I</t>
  </si>
  <si>
    <t>II</t>
  </si>
  <si>
    <t>III</t>
  </si>
  <si>
    <t>IV</t>
  </si>
  <si>
    <t>V</t>
  </si>
  <si>
    <t>VI</t>
  </si>
  <si>
    <t>NỘI DUNG</t>
  </si>
  <si>
    <t>DỰ TOÁN NĂM</t>
  </si>
  <si>
    <t>CÙNG KỲ NĂM TRƯỚC</t>
  </si>
  <si>
    <t>3=2/1</t>
  </si>
  <si>
    <t>Thu nội địa</t>
  </si>
  <si>
    <t>Thu từ dầu thô</t>
  </si>
  <si>
    <t>Thu viện trợ</t>
  </si>
  <si>
    <t>Biểu số 60/CK-NSNN</t>
  </si>
  <si>
    <t>TỔNG THU NSNN TRÊN ĐỊA BÀN</t>
  </si>
  <si>
    <t>Thu từ khu vực DNNN</t>
  </si>
  <si>
    <t>Thu từ khu vực doanh nghiệp có vốn đầu tư nước ngoài</t>
  </si>
  <si>
    <t>Thu từ khu vực kinh tế ngoài quốc doanh</t>
  </si>
  <si>
    <t>Thuế thu nhập cá nhân</t>
  </si>
  <si>
    <t>Thuế bảo vệ môi trường</t>
  </si>
  <si>
    <t>Lệ phí trước bạ</t>
  </si>
  <si>
    <t>Các loại phí, lệ phí</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</si>
  <si>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</si>
  <si>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</si>
  <si>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</si>
  <si>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</si>
  <si>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</si>
  <si>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</si>
  <si>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</si>
  <si>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</si>
  <si>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</si>
  <si>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</si>
  <si>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và thu hoa lợi công sản khác</t>
  </si>
  <si>
    <t>Thu khác ngân sách</t>
  </si>
  <si>
    <t>Thu từ hoạt động xuất nhập khẩu</t>
  </si>
  <si>
    <t>Thuế giá trị gia tăng thu từ hàng hóa nhập khẩu</t>
  </si>
  <si>
    <t>Thuế xuất khẩu</t>
  </si>
  <si>
    <t>Thuế nhập khẩu</t>
  </si>
  <si>
    <t>Thuế bảo vệ môi trường thu từ hàng hóa nhập khẩu</t>
  </si>
  <si>
    <t>Thu khác</t>
  </si>
  <si>
    <t xml:space="preserve">THU NSĐP ĐƯỢC HƯỞNG THEO PHÂN CẤP </t>
  </si>
  <si>
    <t>Từ các khoản thu phân chia</t>
  </si>
  <si>
    <t>Các khoản thu NSĐP được hưởng 100%</t>
  </si>
  <si>
    <t>Các khoản huy động đóng góp</t>
  </si>
  <si>
    <t>Các khoản thu không có trong công thức</t>
  </si>
  <si>
    <t>SỞ TÀI CHÍNH TỈNH QUẢNG TRỊ</t>
  </si>
  <si>
    <r>
      <t xml:space="preserve">DỰ TOÁN NĂM </t>
    </r>
    <r>
      <rPr>
        <b/>
        <sz val="10"/>
        <color rgb="FFFF0000"/>
        <rFont val="Times New Roman"/>
        <family val="1"/>
      </rPr>
      <t>UBND TỈNH GIAO</t>
    </r>
  </si>
  <si>
    <t>THỰC HIỆN QUÝ II/2019</t>
  </si>
  <si>
    <t>Thuế chống bán phá giá</t>
  </si>
  <si>
    <t>Thu hồi các khoản cho vay của NN và thu từ quỹ dự trữ tài chính</t>
  </si>
  <si>
    <t>VII</t>
  </si>
  <si>
    <t>THỰC HIỆN THU NGÂN SÁCH NHÀ NƯỚC QUÝ II NĂM 2020</t>
  </si>
  <si>
    <t>THỰC HIỆN QUÝ II NĂM 2020</t>
  </si>
  <si>
    <t>SO SÁNH THỰC HIỆN VỚI (%)</t>
  </si>
  <si>
    <t>( Kèm theo Công văn số           /STC-QLNS ngày      /7/2020 của Sở Tài chính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</si>
</sst>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7" x14ac:knownFonts="1">
    <font>
      <sz val="11"/>
      <color theme="1"/>
      <name val="Calibri"/>
      <family val="2"/>
      <scheme val="minor"/>
    </font>
    <font>
      <sz val="12"/>
      <color rgb="FF000000"/>
      <name val="Times New Roman"/>
      <family val="1"/>
    </font>
    <font>
      <i/>
      <sz val="12"/>
      <color rgb="FF000000"/>
      <name val="Times New Roman"/>
      <family val="1"/>
    </font>
    <font>
      <sz val="11"/>
      <color theme="1"/>
      <name val="Calibri"/>
      <family val="2"/>
      <scheme val="minor"/>
    </font>
    <font>
      <b/>
      <sz val="10"/>
      <color rgb="FF000000"/>
      <name val="Times New Roman"/>
      <family val="1"/>
    </font>
    <font>
      <sz val="11"/>
      <color theme="1"/>
      <name val="Times New Roman"/>
      <family val="1"/>
    </font>
    <font>
      <i/>
      <sz val="10"/>
      <color rgb="FF000000"/>
      <name val="Times New Roman"/>
      <family val="1"/>
    </font>
    <font>
      <b/>
      <sz val="10"/>
      <name val="Times New Roman"/>
      <family val="1"/>
    </font>
    <font>
      <sz val="10"/>
      <name val="Times New Roman"/>
      <family val="1"/>
    </font>
    <font>
      <i/>
      <sz val="10"/>
      <name val="Times New Roman"/>
      <family val="1"/>
    </font>
    <font>
      <sz val="9"/>
      <color indexed="81"/>
      <name val="Tahoma"/>
      <family val="2"/>
    </font>
    <font>
      <b/>
      <sz val="9"/>
      <color indexed="81"/>
      <name val="Tahoma"/>
      <family val="2"/>
    </font>
    <font>
      <b/>
      <sz val="11"/>
      <color theme="1"/>
      <name val="Times New Roman"/>
      <family val="1"/>
    </font>
    <font>
      <b/>
      <sz val="10"/>
      <color rgb="FFFF0000"/>
      <name val="Times New Roman"/>
      <family val="1"/>
    </font>
    <font>
      <i/>
      <sz val="11"/>
      <color rgb="FF000000"/>
      <name val="Times New Roman"/>
      <family val="1"/>
    </font>
    <font>
      <b/>
      <sz val="12"/>
      <color rgb="FF000000"/>
      <name val="Times New Roman"/>
      <family val="1"/>
    </font>
    <font>
      <b/>
      <sz val="10"/>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37">
    <xf numFmtId="0" fontId="0" fillId="0" borderId="0" xfId="0"/>
    <xf numFmtId="0" fontId="1" fillId="0" borderId="0" xfId="0" applyFont="1" applyAlignment="1">
      <alignment vertical="center"/>
    </xf>
    <xf numFmtId="0" fontId="6" fillId="0" borderId="0" xfId="0" applyFont="1" applyAlignment="1">
      <alignment horizontal="right" vertical="center"/>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horizontal="right" vertical="center"/>
    </xf>
    <xf numFmtId="0" fontId="9" fillId="0" borderId="1" xfId="0" applyFont="1" applyBorder="1" applyAlignment="1">
      <alignment vertical="center" wrapText="1"/>
    </xf>
    <xf numFmtId="9" fontId="7" fillId="0" borderId="1" xfId="2" applyFont="1" applyBorder="1" applyAlignment="1">
      <alignment horizontal="center" vertical="center" wrapText="1"/>
    </xf>
    <xf numFmtId="164" fontId="7"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1" xfId="1" applyNumberFormat="1" applyFont="1" applyFill="1" applyBorder="1" applyAlignment="1">
      <alignment horizontal="center" vertical="center" wrapText="1"/>
    </xf>
    <xf numFmtId="0" fontId="5" fillId="0" borderId="0" xfId="0" applyFont="1" applyAlignment="1">
      <alignment vertical="center"/>
    </xf>
    <xf numFmtId="0" fontId="12" fillId="0" borderId="0" xfId="0" applyFont="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vertical="center" wrapText="1"/>
    </xf>
    <xf numFmtId="164" fontId="8" fillId="0" borderId="6" xfId="1" applyNumberFormat="1" applyFont="1" applyBorder="1" applyAlignment="1">
      <alignment horizontal="center" vertical="center" wrapText="1"/>
    </xf>
    <xf numFmtId="0" fontId="7" fillId="0" borderId="4" xfId="0" applyFont="1" applyBorder="1" applyAlignment="1">
      <alignment horizontal="center" vertical="center" wrapText="1"/>
    </xf>
    <xf numFmtId="164" fontId="5" fillId="0" borderId="0" xfId="1" applyNumberFormat="1" applyFont="1" applyAlignment="1">
      <alignment vertical="center"/>
    </xf>
    <xf numFmtId="164" fontId="5" fillId="0" borderId="8" xfId="1" applyNumberFormat="1" applyFont="1" applyBorder="1" applyAlignment="1">
      <alignment vertical="center"/>
    </xf>
    <xf numFmtId="164" fontId="7" fillId="0" borderId="8"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12" fillId="0" borderId="8" xfId="1" applyNumberFormat="1" applyFont="1" applyBorder="1" applyAlignment="1">
      <alignment vertical="center"/>
    </xf>
    <xf numFmtId="9" fontId="8" fillId="0" borderId="1" xfId="2" applyFont="1" applyBorder="1" applyAlignment="1">
      <alignment horizontal="center" vertical="center" wrapText="1"/>
    </xf>
    <xf numFmtId="9" fontId="8" fillId="0" borderId="6" xfId="2"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164" fontId="16" fillId="0" borderId="7" xfId="1" applyNumberFormat="1" applyFont="1" applyBorder="1" applyAlignment="1">
      <alignment horizontal="center" vertical="center" wrapText="1"/>
    </xf>
    <xf numFmtId="164" fontId="16" fillId="0" borderId="8" xfId="1"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210;NG%20QLNS%20(ng&#224;y%2001-4-2020)/C&#212;NG%20KHAI%20NG&#194;N%20S&#193;CH/N&#259;m%202020/Qu&#253;%20II/Bi&#7875;u%2059,61,61-CKQII%20-%20TT%203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59-CK"/>
      <sheetName val="B60-CK"/>
      <sheetName val="B61 - CK"/>
      <sheetName val="Quý II -2020"/>
      <sheetName val="Quý I -2020 "/>
      <sheetName val="Quý I 2019"/>
    </sheetNames>
    <sheetDataSet>
      <sheetData sheetId="0"/>
      <sheetData sheetId="1">
        <row r="8">
          <cell r="C8">
            <v>3400000</v>
          </cell>
        </row>
      </sheetData>
      <sheetData sheetId="2"/>
      <sheetData sheetId="3">
        <row r="12">
          <cell r="D12">
            <v>1184355</v>
          </cell>
          <cell r="H12">
            <v>1050545</v>
          </cell>
        </row>
        <row r="17">
          <cell r="C17">
            <v>190000</v>
          </cell>
        </row>
        <row r="18">
          <cell r="C18">
            <v>105000</v>
          </cell>
        </row>
        <row r="19">
          <cell r="C19">
            <v>18000</v>
          </cell>
        </row>
        <row r="20">
          <cell r="C20">
            <v>813000</v>
          </cell>
        </row>
        <row r="21">
          <cell r="C21">
            <v>160000</v>
          </cell>
        </row>
        <row r="23">
          <cell r="C23">
            <v>4000</v>
          </cell>
        </row>
        <row r="24">
          <cell r="C24">
            <v>100000</v>
          </cell>
        </row>
        <row r="25">
          <cell r="C25">
            <v>360000</v>
          </cell>
        </row>
        <row r="26">
          <cell r="C26">
            <v>70000</v>
          </cell>
        </row>
        <row r="30">
          <cell r="C30">
            <v>920000</v>
          </cell>
        </row>
        <row r="31">
          <cell r="C31">
            <v>23000</v>
          </cell>
        </row>
        <row r="32">
          <cell r="C32">
            <v>27000</v>
          </cell>
        </row>
        <row r="33">
          <cell r="C33">
            <v>15000</v>
          </cell>
        </row>
        <row r="34">
          <cell r="C34">
            <v>40000</v>
          </cell>
        </row>
        <row r="35">
          <cell r="C35">
            <v>88000</v>
          </cell>
        </row>
        <row r="47">
          <cell r="C47">
            <v>7000</v>
          </cell>
        </row>
        <row r="48">
          <cell r="C48">
            <v>10000</v>
          </cell>
        </row>
        <row r="50">
          <cell r="C50">
            <v>317695</v>
          </cell>
        </row>
        <row r="51">
          <cell r="C51">
            <v>87257</v>
          </cell>
        </row>
        <row r="52">
          <cell r="C52">
            <v>44895</v>
          </cell>
        </row>
        <row r="53">
          <cell r="C53">
            <v>153</v>
          </cell>
        </row>
      </sheetData>
      <sheetData sheetId="4"/>
      <sheetData sheetId="5">
        <row r="53">
          <cell r="D53">
            <v>145796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workbookViewId="0">
      <selection activeCell="O11" sqref="O11"/>
    </sheetView>
  </sheetViews>
  <sheetFormatPr defaultRowHeight="15" x14ac:dyDescent="0.25"/>
  <cols>
    <col min="1" max="1" width="9.140625" style="12"/>
    <col min="2" max="2" width="30.5703125" style="12" customWidth="1"/>
    <col min="3" max="6" width="10.42578125" style="12" customWidth="1"/>
    <col min="7" max="7" width="14.5703125" style="19" bestFit="1" customWidth="1"/>
    <col min="8" max="16384" width="9.140625" style="12"/>
  </cols>
  <sheetData>
    <row r="1" spans="1:7" ht="15" customHeight="1" x14ac:dyDescent="0.25">
      <c r="A1" s="27" t="s">
        <v>49</v>
      </c>
      <c r="B1" s="27"/>
      <c r="E1" s="28" t="s">
        <v>17</v>
      </c>
      <c r="F1" s="28"/>
      <c r="G1" s="28"/>
    </row>
    <row r="2" spans="1:7" ht="15.75" x14ac:dyDescent="0.25">
      <c r="A2" s="6"/>
    </row>
    <row r="3" spans="1:7" ht="20.25" customHeight="1" x14ac:dyDescent="0.25">
      <c r="A3" s="34" t="s">
        <v>55</v>
      </c>
      <c r="B3" s="34"/>
      <c r="C3" s="34"/>
      <c r="D3" s="34"/>
      <c r="E3" s="34"/>
      <c r="F3" s="34"/>
      <c r="G3" s="34"/>
    </row>
    <row r="4" spans="1:7" ht="18" customHeight="1" x14ac:dyDescent="0.25">
      <c r="A4" s="33" t="s">
        <v>58</v>
      </c>
      <c r="B4" s="33"/>
      <c r="C4" s="33"/>
      <c r="D4" s="33"/>
      <c r="E4" s="33"/>
      <c r="F4" s="33"/>
      <c r="G4" s="33"/>
    </row>
    <row r="5" spans="1:7" ht="21.75" customHeight="1" thickBot="1" x14ac:dyDescent="0.3">
      <c r="G5" s="2" t="s">
        <v>0</v>
      </c>
    </row>
    <row r="6" spans="1:7" ht="34.5" customHeight="1" x14ac:dyDescent="0.25">
      <c r="A6" s="29" t="s">
        <v>1</v>
      </c>
      <c r="B6" s="31" t="s">
        <v>10</v>
      </c>
      <c r="C6" s="31" t="s">
        <v>50</v>
      </c>
      <c r="D6" s="31" t="s">
        <v>56</v>
      </c>
      <c r="E6" s="31" t="s">
        <v>57</v>
      </c>
      <c r="F6" s="31"/>
      <c r="G6" s="35" t="s">
        <v>51</v>
      </c>
    </row>
    <row r="7" spans="1:7" ht="38.25" x14ac:dyDescent="0.25">
      <c r="A7" s="30"/>
      <c r="B7" s="32"/>
      <c r="C7" s="32"/>
      <c r="D7" s="32"/>
      <c r="E7" s="26" t="s">
        <v>11</v>
      </c>
      <c r="F7" s="26" t="s">
        <v>12</v>
      </c>
      <c r="G7" s="36"/>
    </row>
    <row r="8" spans="1:7" x14ac:dyDescent="0.25">
      <c r="A8" s="14" t="s">
        <v>2</v>
      </c>
      <c r="B8" s="3" t="s">
        <v>3</v>
      </c>
      <c r="C8" s="3">
        <v>1</v>
      </c>
      <c r="D8" s="3">
        <v>2</v>
      </c>
      <c r="E8" s="3" t="s">
        <v>13</v>
      </c>
      <c r="F8" s="3">
        <v>4</v>
      </c>
      <c r="G8" s="20"/>
    </row>
    <row r="9" spans="1:7" ht="37.5" customHeight="1" x14ac:dyDescent="0.25">
      <c r="A9" s="18" t="s">
        <v>2</v>
      </c>
      <c r="B9" s="4" t="s">
        <v>18</v>
      </c>
      <c r="C9" s="9">
        <f>C10+C29+C30+C37+C38+C39+C40</f>
        <v>3400000</v>
      </c>
      <c r="D9" s="9">
        <f>D10+D29+D30+D37+D38+D39+D40</f>
        <v>1502933</v>
      </c>
      <c r="E9" s="8">
        <f>D9/C9</f>
        <v>0.44203911764705883</v>
      </c>
      <c r="F9" s="8">
        <f>D9/G9</f>
        <v>1.0749102055937874</v>
      </c>
      <c r="G9" s="21">
        <f>G10+G29+G30+G37+G38+G39</f>
        <v>1398194</v>
      </c>
    </row>
    <row r="10" spans="1:7" x14ac:dyDescent="0.25">
      <c r="A10" s="18" t="s">
        <v>4</v>
      </c>
      <c r="B10" s="4" t="s">
        <v>14</v>
      </c>
      <c r="C10" s="9">
        <f>SUM(C11:C18)+SUM(C24:C28)</f>
        <v>2950000</v>
      </c>
      <c r="D10" s="9">
        <f>SUM(D11:D18)+SUM(D24:D28)</f>
        <v>1315805</v>
      </c>
      <c r="E10" s="8">
        <f t="shared" ref="E10:E43" si="0">D10/C10</f>
        <v>0.44603559322033898</v>
      </c>
      <c r="F10" s="8">
        <f t="shared" ref="F10:F43" si="1">D10/G10</f>
        <v>1.1594558561638706</v>
      </c>
      <c r="G10" s="21">
        <f>SUM(G11:G18)+SUM(G24:G28)</f>
        <v>1134847</v>
      </c>
    </row>
    <row r="11" spans="1:7" x14ac:dyDescent="0.25">
      <c r="A11" s="14">
        <v>1</v>
      </c>
      <c r="B11" s="5" t="s">
        <v>19</v>
      </c>
      <c r="C11" s="10">
        <f>'[1]Quý II -2020'!C17+'[1]Quý II -2020'!C18</f>
        <v>295000</v>
      </c>
      <c r="D11" s="10">
        <v>96645</v>
      </c>
      <c r="E11" s="24">
        <f t="shared" si="0"/>
        <v>0.32761016949152544</v>
      </c>
      <c r="F11" s="24">
        <f t="shared" si="1"/>
        <v>0.76624540149689202</v>
      </c>
      <c r="G11" s="20">
        <v>126128</v>
      </c>
    </row>
    <row r="12" spans="1:7" ht="25.5" x14ac:dyDescent="0.25">
      <c r="A12" s="14">
        <v>2</v>
      </c>
      <c r="B12" s="5" t="s">
        <v>20</v>
      </c>
      <c r="C12" s="10">
        <f>'[1]Quý II -2020'!C19</f>
        <v>18000</v>
      </c>
      <c r="D12" s="10">
        <v>15592</v>
      </c>
      <c r="E12" s="24">
        <f t="shared" si="0"/>
        <v>0.86622222222222223</v>
      </c>
      <c r="F12" s="24">
        <f t="shared" si="1"/>
        <v>1.7301375943186863</v>
      </c>
      <c r="G12" s="20">
        <v>9012</v>
      </c>
    </row>
    <row r="13" spans="1:7" ht="25.5" x14ac:dyDescent="0.25">
      <c r="A13" s="14">
        <v>3</v>
      </c>
      <c r="B13" s="5" t="s">
        <v>21</v>
      </c>
      <c r="C13" s="10">
        <f>'[1]Quý II -2020'!C20</f>
        <v>813000</v>
      </c>
      <c r="D13" s="10">
        <v>288338</v>
      </c>
      <c r="E13" s="24">
        <f t="shared" si="0"/>
        <v>0.35465928659286594</v>
      </c>
      <c r="F13" s="24">
        <f t="shared" si="1"/>
        <v>0.85785009386612399</v>
      </c>
      <c r="G13" s="20">
        <v>336117</v>
      </c>
    </row>
    <row r="14" spans="1:7" x14ac:dyDescent="0.25">
      <c r="A14" s="14">
        <v>4</v>
      </c>
      <c r="B14" s="5" t="s">
        <v>22</v>
      </c>
      <c r="C14" s="10">
        <f>'[1]Quý II -2020'!C24</f>
        <v>100000</v>
      </c>
      <c r="D14" s="10">
        <v>63958</v>
      </c>
      <c r="E14" s="24">
        <f t="shared" si="0"/>
        <v>0.63958000000000004</v>
      </c>
      <c r="F14" s="24">
        <f t="shared" si="1"/>
        <v>1.1347917886481786</v>
      </c>
      <c r="G14" s="20">
        <v>56361</v>
      </c>
    </row>
    <row r="15" spans="1:7" x14ac:dyDescent="0.25">
      <c r="A15" s="14">
        <v>5</v>
      </c>
      <c r="B15" s="5" t="s">
        <v>23</v>
      </c>
      <c r="C15" s="10">
        <f>'[1]Quý II -2020'!C25</f>
        <v>360000</v>
      </c>
      <c r="D15" s="10">
        <v>181375</v>
      </c>
      <c r="E15" s="24">
        <f t="shared" si="0"/>
        <v>0.50381944444444449</v>
      </c>
      <c r="F15" s="24">
        <f t="shared" si="1"/>
        <v>2.4241188971010814</v>
      </c>
      <c r="G15" s="20">
        <v>74821</v>
      </c>
    </row>
    <row r="16" spans="1:7" x14ac:dyDescent="0.25">
      <c r="A16" s="14">
        <v>6</v>
      </c>
      <c r="B16" s="5" t="s">
        <v>24</v>
      </c>
      <c r="C16" s="10">
        <f>'[1]Quý II -2020'!C21</f>
        <v>160000</v>
      </c>
      <c r="D16" s="10">
        <v>71499</v>
      </c>
      <c r="E16" s="24">
        <f t="shared" si="0"/>
        <v>0.44686874999999998</v>
      </c>
      <c r="F16" s="24">
        <f t="shared" si="1"/>
        <v>0.94709443259639969</v>
      </c>
      <c r="G16" s="20">
        <v>75493</v>
      </c>
    </row>
    <row r="17" spans="1:7" x14ac:dyDescent="0.25">
      <c r="A17" s="14">
        <v>7</v>
      </c>
      <c r="B17" s="5" t="s">
        <v>25</v>
      </c>
      <c r="C17" s="10">
        <f>'[1]Quý II -2020'!C26</f>
        <v>70000</v>
      </c>
      <c r="D17" s="10">
        <v>34243</v>
      </c>
      <c r="E17" s="24">
        <f t="shared" si="0"/>
        <v>0.48918571428571428</v>
      </c>
      <c r="F17" s="24">
        <f t="shared" si="1"/>
        <v>1.0590072676666151</v>
      </c>
      <c r="G17" s="20">
        <v>32335</v>
      </c>
    </row>
    <row r="18" spans="1:7" x14ac:dyDescent="0.25">
      <c r="A18" s="14">
        <v>8</v>
      </c>
      <c r="B18" s="5" t="s">
        <v>26</v>
      </c>
      <c r="C18" s="10">
        <f>SUM(C19:C23)</f>
        <v>974000</v>
      </c>
      <c r="D18" s="10">
        <f>SUM(D19:D23)</f>
        <v>492867</v>
      </c>
      <c r="E18" s="24">
        <f t="shared" si="0"/>
        <v>0.50602361396303897</v>
      </c>
      <c r="F18" s="24">
        <f t="shared" si="1"/>
        <v>1.4328403768834725</v>
      </c>
      <c r="G18" s="22">
        <f>SUM(G19:G23)</f>
        <v>343979</v>
      </c>
    </row>
    <row r="19" spans="1:7" x14ac:dyDescent="0.25">
      <c r="A19" s="14" t="s">
        <v>27</v>
      </c>
      <c r="B19" s="7" t="s">
        <v>28</v>
      </c>
      <c r="C19" s="10">
        <f>'[1]Quý II -2020'!C22</f>
        <v>0</v>
      </c>
      <c r="D19" s="10">
        <v>110</v>
      </c>
      <c r="E19" s="24"/>
      <c r="F19" s="24">
        <f t="shared" si="1"/>
        <v>1.6176470588235294</v>
      </c>
      <c r="G19" s="20">
        <v>68</v>
      </c>
    </row>
    <row r="20" spans="1:7" x14ac:dyDescent="0.25">
      <c r="A20" s="14" t="s">
        <v>27</v>
      </c>
      <c r="B20" s="7" t="s">
        <v>29</v>
      </c>
      <c r="C20" s="10">
        <f>'[1]Quý II -2020'!C23</f>
        <v>4000</v>
      </c>
      <c r="D20" s="10">
        <v>1376</v>
      </c>
      <c r="E20" s="24">
        <f t="shared" si="0"/>
        <v>0.34399999999999997</v>
      </c>
      <c r="F20" s="24">
        <f t="shared" si="1"/>
        <v>0.50962962962962965</v>
      </c>
      <c r="G20" s="20">
        <v>2700</v>
      </c>
    </row>
    <row r="21" spans="1:7" x14ac:dyDescent="0.25">
      <c r="A21" s="14" t="s">
        <v>27</v>
      </c>
      <c r="B21" s="7" t="s">
        <v>30</v>
      </c>
      <c r="C21" s="10">
        <f>'[1]Quý II -2020'!C30</f>
        <v>920000</v>
      </c>
      <c r="D21" s="10">
        <v>482653</v>
      </c>
      <c r="E21" s="24">
        <f t="shared" si="0"/>
        <v>0.52462282608695654</v>
      </c>
      <c r="F21" s="24">
        <f t="shared" si="1"/>
        <v>1.4786256969548435</v>
      </c>
      <c r="G21" s="20">
        <v>326420</v>
      </c>
    </row>
    <row r="22" spans="1:7" x14ac:dyDescent="0.25">
      <c r="A22" s="14" t="s">
        <v>27</v>
      </c>
      <c r="B22" s="7" t="s">
        <v>31</v>
      </c>
      <c r="C22" s="10">
        <f>'[1]Quý II -2020'!C31</f>
        <v>23000</v>
      </c>
      <c r="D22" s="10">
        <v>8635</v>
      </c>
      <c r="E22" s="24">
        <f t="shared" si="0"/>
        <v>0.37543478260869567</v>
      </c>
      <c r="F22" s="24">
        <f t="shared" si="1"/>
        <v>0.58737500850282298</v>
      </c>
      <c r="G22" s="20">
        <v>14701</v>
      </c>
    </row>
    <row r="23" spans="1:7" ht="25.5" x14ac:dyDescent="0.25">
      <c r="A23" s="14" t="s">
        <v>27</v>
      </c>
      <c r="B23" s="7" t="s">
        <v>32</v>
      </c>
      <c r="C23" s="10">
        <f>'[1]Quý II -2020'!C32</f>
        <v>27000</v>
      </c>
      <c r="D23" s="10">
        <v>93</v>
      </c>
      <c r="E23" s="24">
        <f t="shared" si="0"/>
        <v>3.4444444444444444E-3</v>
      </c>
      <c r="F23" s="24">
        <f t="shared" si="1"/>
        <v>1.0333333333333334</v>
      </c>
      <c r="G23" s="20">
        <v>90</v>
      </c>
    </row>
    <row r="24" spans="1:7" ht="22.5" customHeight="1" x14ac:dyDescent="0.25">
      <c r="A24" s="14">
        <v>9</v>
      </c>
      <c r="B24" s="5" t="s">
        <v>33</v>
      </c>
      <c r="C24" s="10">
        <f>'[1]Quý II -2020'!C33</f>
        <v>15000</v>
      </c>
      <c r="D24" s="10">
        <v>6681</v>
      </c>
      <c r="E24" s="24">
        <f t="shared" si="0"/>
        <v>0.44540000000000002</v>
      </c>
      <c r="F24" s="24">
        <f t="shared" si="1"/>
        <v>0.67220042257772417</v>
      </c>
      <c r="G24" s="20">
        <v>9939</v>
      </c>
    </row>
    <row r="25" spans="1:7" ht="51" x14ac:dyDescent="0.25">
      <c r="A25" s="14">
        <v>10</v>
      </c>
      <c r="B25" s="5" t="s">
        <v>34</v>
      </c>
      <c r="C25" s="10">
        <f>'[1]Quý II -2020'!C48</f>
        <v>10000</v>
      </c>
      <c r="D25" s="10">
        <v>352</v>
      </c>
      <c r="E25" s="24">
        <f t="shared" si="0"/>
        <v>3.5200000000000002E-2</v>
      </c>
      <c r="F25" s="24">
        <f t="shared" si="1"/>
        <v>1.0028490028490029</v>
      </c>
      <c r="G25" s="20">
        <v>351</v>
      </c>
    </row>
    <row r="26" spans="1:7" x14ac:dyDescent="0.25">
      <c r="A26" s="14">
        <v>11</v>
      </c>
      <c r="B26" s="5" t="s">
        <v>35</v>
      </c>
      <c r="C26" s="10">
        <f>'[1]Quý II -2020'!C34</f>
        <v>40000</v>
      </c>
      <c r="D26" s="10">
        <v>15828</v>
      </c>
      <c r="E26" s="24">
        <f t="shared" si="0"/>
        <v>0.3957</v>
      </c>
      <c r="F26" s="24">
        <f t="shared" si="1"/>
        <v>0.98690609801720908</v>
      </c>
      <c r="G26" s="20">
        <v>16038</v>
      </c>
    </row>
    <row r="27" spans="1:7" ht="25.5" x14ac:dyDescent="0.25">
      <c r="A27" s="14">
        <v>12</v>
      </c>
      <c r="B27" s="5" t="s">
        <v>36</v>
      </c>
      <c r="C27" s="10">
        <f>'[1]Quý II -2020'!C47</f>
        <v>7000</v>
      </c>
      <c r="D27" s="10">
        <v>2189</v>
      </c>
      <c r="E27" s="24">
        <f t="shared" si="0"/>
        <v>0.31271428571428572</v>
      </c>
      <c r="F27" s="24">
        <f t="shared" si="1"/>
        <v>0.60352908740005518</v>
      </c>
      <c r="G27" s="20">
        <v>3627</v>
      </c>
    </row>
    <row r="28" spans="1:7" x14ac:dyDescent="0.25">
      <c r="A28" s="14">
        <v>13</v>
      </c>
      <c r="B28" s="5" t="s">
        <v>37</v>
      </c>
      <c r="C28" s="10">
        <f>'[1]Quý II -2020'!C35</f>
        <v>88000</v>
      </c>
      <c r="D28" s="10">
        <v>46238</v>
      </c>
      <c r="E28" s="24">
        <f t="shared" si="0"/>
        <v>0.52543181818181817</v>
      </c>
      <c r="F28" s="24">
        <f t="shared" si="1"/>
        <v>0.91296449867709195</v>
      </c>
      <c r="G28" s="20">
        <v>50646</v>
      </c>
    </row>
    <row r="29" spans="1:7" x14ac:dyDescent="0.25">
      <c r="A29" s="18" t="s">
        <v>5</v>
      </c>
      <c r="B29" s="4" t="s">
        <v>15</v>
      </c>
      <c r="C29" s="10"/>
      <c r="D29" s="10"/>
      <c r="E29" s="8"/>
      <c r="F29" s="8"/>
      <c r="G29" s="20">
        <v>0</v>
      </c>
    </row>
    <row r="30" spans="1:7" x14ac:dyDescent="0.25">
      <c r="A30" s="18" t="s">
        <v>6</v>
      </c>
      <c r="B30" s="4" t="s">
        <v>38</v>
      </c>
      <c r="C30" s="10">
        <f>SUM(C31:C36)</f>
        <v>450000</v>
      </c>
      <c r="D30" s="10">
        <f>SUM(D31:D36)</f>
        <v>151937</v>
      </c>
      <c r="E30" s="8">
        <f t="shared" si="0"/>
        <v>0.33763777777777776</v>
      </c>
      <c r="F30" s="8">
        <f t="shared" si="1"/>
        <v>0.59473053798459319</v>
      </c>
      <c r="G30" s="22">
        <f>SUM(G31:G36)</f>
        <v>255472</v>
      </c>
    </row>
    <row r="31" spans="1:7" ht="25.5" x14ac:dyDescent="0.25">
      <c r="A31" s="14">
        <v>1</v>
      </c>
      <c r="B31" s="5" t="s">
        <v>39</v>
      </c>
      <c r="C31" s="10">
        <f>'[1]Quý II -2020'!C50</f>
        <v>317695</v>
      </c>
      <c r="D31" s="10">
        <v>106134</v>
      </c>
      <c r="E31" s="24">
        <f t="shared" si="0"/>
        <v>0.33407513495648344</v>
      </c>
      <c r="F31" s="24">
        <f t="shared" si="1"/>
        <v>0.50871634608471417</v>
      </c>
      <c r="G31" s="20">
        <v>208631</v>
      </c>
    </row>
    <row r="32" spans="1:7" x14ac:dyDescent="0.25">
      <c r="A32" s="14">
        <v>2</v>
      </c>
      <c r="B32" s="5" t="s">
        <v>40</v>
      </c>
      <c r="C32" s="10">
        <f>'[1]Quý II -2020'!C51</f>
        <v>87257</v>
      </c>
      <c r="D32" s="10">
        <v>38299</v>
      </c>
      <c r="E32" s="24">
        <f t="shared" si="0"/>
        <v>0.43892180570040223</v>
      </c>
      <c r="F32" s="24">
        <f t="shared" si="1"/>
        <v>0.99374675661650236</v>
      </c>
      <c r="G32" s="20">
        <v>38540</v>
      </c>
    </row>
    <row r="33" spans="1:7" x14ac:dyDescent="0.25">
      <c r="A33" s="14">
        <v>3</v>
      </c>
      <c r="B33" s="5" t="s">
        <v>41</v>
      </c>
      <c r="C33" s="10">
        <f>'[1]Quý II -2020'!C52</f>
        <v>44895</v>
      </c>
      <c r="D33" s="10">
        <v>6427</v>
      </c>
      <c r="E33" s="24">
        <f t="shared" si="0"/>
        <v>0.14315625348034303</v>
      </c>
      <c r="F33" s="24">
        <f t="shared" si="1"/>
        <v>1.0941436840313246</v>
      </c>
      <c r="G33" s="20">
        <v>5874</v>
      </c>
    </row>
    <row r="34" spans="1:7" x14ac:dyDescent="0.25">
      <c r="A34" s="14">
        <v>4</v>
      </c>
      <c r="B34" s="5" t="s">
        <v>52</v>
      </c>
      <c r="C34" s="10"/>
      <c r="D34" s="10">
        <v>38</v>
      </c>
      <c r="E34" s="24"/>
      <c r="F34" s="24">
        <f t="shared" si="1"/>
        <v>5.5964653902798235E-2</v>
      </c>
      <c r="G34" s="20">
        <v>679</v>
      </c>
    </row>
    <row r="35" spans="1:7" ht="25.5" x14ac:dyDescent="0.25">
      <c r="A35" s="14">
        <v>5</v>
      </c>
      <c r="B35" s="5" t="s">
        <v>42</v>
      </c>
      <c r="C35" s="10"/>
      <c r="D35" s="10"/>
      <c r="E35" s="24"/>
      <c r="F35" s="24"/>
      <c r="G35" s="20"/>
    </row>
    <row r="36" spans="1:7" x14ac:dyDescent="0.25">
      <c r="A36" s="14">
        <v>6</v>
      </c>
      <c r="B36" s="5" t="s">
        <v>43</v>
      </c>
      <c r="C36" s="10">
        <f>'[1]Quý II -2020'!C53</f>
        <v>153</v>
      </c>
      <c r="D36" s="10">
        <v>1039</v>
      </c>
      <c r="E36" s="24">
        <f t="shared" si="0"/>
        <v>6.7908496732026142</v>
      </c>
      <c r="F36" s="24">
        <f t="shared" si="1"/>
        <v>0.59439359267734548</v>
      </c>
      <c r="G36" s="20">
        <v>1748</v>
      </c>
    </row>
    <row r="37" spans="1:7" x14ac:dyDescent="0.25">
      <c r="A37" s="18" t="s">
        <v>7</v>
      </c>
      <c r="B37" s="4" t="s">
        <v>16</v>
      </c>
      <c r="C37" s="10"/>
      <c r="D37" s="10"/>
      <c r="E37" s="8"/>
      <c r="F37" s="8"/>
      <c r="G37" s="20"/>
    </row>
    <row r="38" spans="1:7" x14ac:dyDescent="0.25">
      <c r="A38" s="18" t="s">
        <v>8</v>
      </c>
      <c r="B38" s="4" t="s">
        <v>47</v>
      </c>
      <c r="C38" s="10"/>
      <c r="D38" s="10">
        <v>10380</v>
      </c>
      <c r="E38" s="8"/>
      <c r="F38" s="8">
        <f t="shared" si="1"/>
        <v>1.318095238095238</v>
      </c>
      <c r="G38" s="20">
        <v>7875</v>
      </c>
    </row>
    <row r="39" spans="1:7" ht="25.5" x14ac:dyDescent="0.25">
      <c r="A39" s="18" t="s">
        <v>9</v>
      </c>
      <c r="B39" s="4" t="s">
        <v>53</v>
      </c>
      <c r="C39" s="10"/>
      <c r="D39" s="10">
        <v>19394</v>
      </c>
      <c r="E39" s="8"/>
      <c r="F39" s="8"/>
      <c r="G39" s="20"/>
    </row>
    <row r="40" spans="1:7" ht="25.5" x14ac:dyDescent="0.25">
      <c r="A40" s="18" t="s">
        <v>54</v>
      </c>
      <c r="B40" s="4" t="s">
        <v>48</v>
      </c>
      <c r="C40" s="10"/>
      <c r="D40" s="10">
        <v>5417</v>
      </c>
      <c r="E40" s="8"/>
      <c r="F40" s="8"/>
      <c r="G40" s="20"/>
    </row>
    <row r="41" spans="1:7" s="13" customFormat="1" ht="25.5" x14ac:dyDescent="0.25">
      <c r="A41" s="18" t="s">
        <v>3</v>
      </c>
      <c r="B41" s="4" t="s">
        <v>44</v>
      </c>
      <c r="C41" s="9">
        <v>2624220</v>
      </c>
      <c r="D41" s="9">
        <f>'[1]Quý II -2020'!D12</f>
        <v>1184355</v>
      </c>
      <c r="E41" s="8">
        <f t="shared" si="0"/>
        <v>0.45131696275464711</v>
      </c>
      <c r="F41" s="8">
        <f t="shared" si="1"/>
        <v>1.1273719831135267</v>
      </c>
      <c r="G41" s="23">
        <f>'[1]Quý II -2020'!H12</f>
        <v>1050545</v>
      </c>
    </row>
    <row r="42" spans="1:7" x14ac:dyDescent="0.25">
      <c r="A42" s="14">
        <v>1</v>
      </c>
      <c r="B42" s="5" t="s">
        <v>45</v>
      </c>
      <c r="C42" s="10">
        <v>1332200</v>
      </c>
      <c r="D42" s="11">
        <f>49431+4739+26654+35+7309+6320+9217+218067+31616+20574+63958+68471</f>
        <v>506391</v>
      </c>
      <c r="E42" s="24">
        <f t="shared" si="0"/>
        <v>0.3801163488965621</v>
      </c>
      <c r="F42" s="24">
        <f t="shared" si="1"/>
        <v>0.94685973175570437</v>
      </c>
      <c r="G42" s="20">
        <f>70419+6033+34163+95+5663+5776+6180+246266+46125+29317+56361+28413</f>
        <v>534811</v>
      </c>
    </row>
    <row r="43" spans="1:7" ht="26.25" thickBot="1" x14ac:dyDescent="0.3">
      <c r="A43" s="15">
        <v>2</v>
      </c>
      <c r="B43" s="16" t="s">
        <v>46</v>
      </c>
      <c r="C43" s="17">
        <f>C41-C42</f>
        <v>1292020</v>
      </c>
      <c r="D43" s="17">
        <f>D41-D42</f>
        <v>677964</v>
      </c>
      <c r="E43" s="25">
        <f t="shared" si="0"/>
        <v>0.52473181529697688</v>
      </c>
      <c r="F43" s="25">
        <f t="shared" si="1"/>
        <v>1.3145613824180682</v>
      </c>
      <c r="G43" s="17">
        <f>G41-G42</f>
        <v>515734</v>
      </c>
    </row>
    <row r="44" spans="1:7" ht="15.75" x14ac:dyDescent="0.25">
      <c r="A44" s="1"/>
    </row>
  </sheetData>
  <mergeCells count="10">
    <mergeCell ref="G6:G7"/>
    <mergeCell ref="A1:B1"/>
    <mergeCell ref="E1:G1"/>
    <mergeCell ref="A3:G3"/>
    <mergeCell ref="A6:A7"/>
    <mergeCell ref="B6:B7"/>
    <mergeCell ref="C6:C7"/>
    <mergeCell ref="D6:D7"/>
    <mergeCell ref="E6:F6"/>
    <mergeCell ref="A4:G4"/>
  </mergeCells>
  <pageMargins left="0.5" right="0.3" top="0.5" bottom="0.4"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Bao cao</vt:lpstr>
      <vt:lpstr>'Bao cao'!Print_Titles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cp:lastModifiedBy>
  <cp:lastPrinted>2020-07-10T03:15:39Z</cp:lastPrinted>
  <dcterms:created xsi:type="dcterms:W3CDTF">2020-02-25T02:00:23Z</dcterms:created>
  <dcterms:modified xsi:type="dcterms:W3CDTF">2020-07-10T03:16:43Z</dcterms:modified>
</cp:coreProperties>
</file>