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0680" windowHeight="3225"/>
  </bookViews>
  <sheets>
    <sheet name="Bao cao" sheetId="5" r:id="rId1"/>
  </sheets>
  <externalReferences>
    <externalReference r:id="rId2"/>
  </externalReferences>
  <definedNames>
    <definedName name="_xlnm.Print_Titles" localSheetId="0">'Bao cao'!$6:$8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5" l="1"/>
  <c r="E42" i="5"/>
  <c r="E41" i="5"/>
  <c r="F38" i="5"/>
  <c r="D38" i="5"/>
  <c r="D36" i="5"/>
  <c r="F36" i="5" s="1"/>
  <c r="D34" i="5"/>
  <c r="F34" i="5" s="1"/>
  <c r="F33" i="5"/>
  <c r="D33" i="5"/>
  <c r="E33" i="5"/>
  <c r="F32" i="5"/>
  <c r="D32" i="5"/>
  <c r="E32" i="5"/>
  <c r="F31" i="5"/>
  <c r="D31" i="5"/>
  <c r="E31" i="5"/>
  <c r="G30" i="5"/>
  <c r="D30" i="5"/>
  <c r="E30" i="5" s="1"/>
  <c r="D28" i="5"/>
  <c r="E28" i="5" s="1"/>
  <c r="D27" i="5"/>
  <c r="E27" i="5" s="1"/>
  <c r="D26" i="5"/>
  <c r="E26" i="5" s="1"/>
  <c r="D25" i="5"/>
  <c r="E25" i="5" s="1"/>
  <c r="D24" i="5"/>
  <c r="E24" i="5" s="1"/>
  <c r="D23" i="5"/>
  <c r="E23" i="5" s="1"/>
  <c r="D22" i="5"/>
  <c r="E22" i="5" s="1"/>
  <c r="D21" i="5"/>
  <c r="E21" i="5" s="1"/>
  <c r="D20" i="5"/>
  <c r="E20" i="5" s="1"/>
  <c r="D19" i="5"/>
  <c r="F19" i="5" s="1"/>
  <c r="G18" i="5"/>
  <c r="D18" i="5"/>
  <c r="D17" i="5"/>
  <c r="D16" i="5"/>
  <c r="E16" i="5" s="1"/>
  <c r="D15" i="5"/>
  <c r="E15" i="5" s="1"/>
  <c r="D14" i="5"/>
  <c r="E14" i="5" s="1"/>
  <c r="D13" i="5"/>
  <c r="D12" i="5"/>
  <c r="E12" i="5" s="1"/>
  <c r="G11" i="5"/>
  <c r="D11" i="5"/>
  <c r="F11" i="5" s="1"/>
  <c r="G10" i="5"/>
  <c r="G9" i="5" s="1"/>
  <c r="E18" i="5" l="1"/>
  <c r="E13" i="5"/>
  <c r="E17" i="5"/>
  <c r="F12" i="5"/>
  <c r="F13" i="5"/>
  <c r="F14" i="5"/>
  <c r="F15" i="5"/>
  <c r="F16" i="5"/>
  <c r="F17" i="5"/>
  <c r="F18" i="5"/>
  <c r="F20" i="5"/>
  <c r="F21" i="5"/>
  <c r="F22" i="5"/>
  <c r="F23" i="5"/>
  <c r="F24" i="5"/>
  <c r="F25" i="5"/>
  <c r="F26" i="5"/>
  <c r="F27" i="5"/>
  <c r="F28" i="5"/>
  <c r="F30" i="5"/>
  <c r="F41" i="5"/>
  <c r="F42" i="5"/>
  <c r="E11" i="5"/>
  <c r="E36" i="5"/>
  <c r="D10" i="5"/>
  <c r="F43" i="5" l="1"/>
  <c r="E43" i="5"/>
  <c r="I10" i="5"/>
  <c r="F10" i="5"/>
  <c r="D9" i="5"/>
  <c r="E10" i="5"/>
  <c r="F9" i="5" l="1"/>
  <c r="E9" i="5"/>
  <c r="I9" i="5"/>
</calcChain>
</file>

<file path=xl/comments1.xml><?xml version="1.0" encoding="utf-8"?>
<comments xmlns="http://schemas.openxmlformats.org/spreadsheetml/2006/main">
  <authors>
    <author>DELL</author>
  </authors>
  <commentList>
    <comment ref="C36" authorId="0">
      <text>
        <r>
          <rPr>
            <b/>
            <sz val="9"/>
            <color indexed="81"/>
            <rFont val="Tahoma"/>
            <family val="2"/>
          </rPr>
          <t>DELL:</t>
        </r>
        <r>
          <rPr>
            <sz val="9"/>
            <color indexed="81"/>
            <rFont val="Tahoma"/>
            <family val="2"/>
          </rPr>
          <t xml:space="preserve">
Thuế chống bản phá giá 
</t>
        </r>
      </text>
    </comment>
    <comment ref="D36" authorId="0">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<sst xmlns="http://schemas.openxmlformats.org/spreadsheetml/2006/main" count="69" uniqueCount="62">
  <si>
    <t>Đơn vị: Triệu đồng</t>
  </si>
  <si>
    <t>STT</t>
  </si>
  <si>
    <t>A</t>
  </si>
  <si>
    <t>B</t>
  </si>
  <si>
    <t>I</t>
  </si>
  <si>
    <t>II</t>
  </si>
  <si>
    <t>III</t>
  </si>
  <si>
    <t>IV</t>
  </si>
  <si>
    <t>V</t>
  </si>
  <si>
    <t>VI</t>
  </si>
  <si>
    <t>NỘI DUNG</t>
  </si>
  <si>
    <t>DỰ TOÁN NĂM</t>
  </si>
  <si>
    <t>CÙNG KỲ NĂM TRƯỚC</t>
  </si>
  <si>
    <t>3=2/1</t>
  </si>
  <si>
    <t>Thu nội địa</t>
  </si>
  <si>
    <t>Thu từ dầu thô</t>
  </si>
  <si>
    <t>Thu viện trợ</t>
  </si>
  <si>
    <t>Biểu số 60/CK-NSNN</t>
  </si>
  <si>
    <t>TỔNG THU NSNN TRÊN ĐỊA BÀN</t>
  </si>
  <si>
    <t>Thu từ khu vực DNNN</t>
  </si>
  <si>
    <t>Thu từ khu vực doanh nghiệp có vốn đầu tư nước ngoài</t>
  </si>
  <si>
    <t>Thu từ khu vực kinh tế ngoài quốc doanh</t>
  </si>
  <si>
    <t>Thuế thu nhập cá nhân</t>
  </si>
  <si>
    <t>Thuế bảo vệ môi trường</t>
  </si>
  <si>
    <t>Lệ phí trước bạ</t>
  </si>
  <si>
    <t>Các loại phí, lệ phí</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</si>
  <si>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</si>
  <si>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</si>
  <si>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</si>
  <si>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</si>
  <si>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</si>
  <si>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</si>
  <si>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</si>
  <si>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</si>
  <si>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</si>
  <si>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</si>
  <si>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và thu hoa lợi công sản khác</t>
  </si>
  <si>
    <t>Thu khác ngân sách</t>
  </si>
  <si>
    <t>Thu từ hoạt động xuất nhập khẩu</t>
  </si>
  <si>
    <t>Thuế giá trị gia tăng thu từ hàng hóa nhập khẩu</t>
  </si>
  <si>
    <t>Thuế xuất khẩu</t>
  </si>
  <si>
    <t>Thuế nhập khẩu</t>
  </si>
  <si>
    <t>Thuế bảo vệ môi trường thu từ hàng hóa nhập khẩu</t>
  </si>
  <si>
    <t>Thu khác</t>
  </si>
  <si>
    <t xml:space="preserve">THU NSĐP ĐƯỢC HƯỞNG THEO PHÂN CẤP </t>
  </si>
  <si>
    <t>Từ các khoản thu phân chia</t>
  </si>
  <si>
    <t>Các khoản thu NSĐP được hưởng 100%</t>
  </si>
  <si>
    <t>Các khoản huy động đóng góp</t>
  </si>
  <si>
    <t>Các khoản thu không có trong công thức</t>
  </si>
  <si>
    <t>SỞ TÀI CHÍNH TỈNH QUẢNG TRỊ</t>
  </si>
  <si>
    <r>
      <t xml:space="preserve">DỰ TOÁN NĂM </t>
    </r>
    <r>
      <rPr>
        <b/>
        <sz val="10"/>
        <color rgb="FFFF0000"/>
        <rFont val="Times New Roman"/>
        <family val="1"/>
      </rPr>
      <t>UBND TỈNH GIAO</t>
    </r>
  </si>
  <si>
    <t>Thuế chống bán phá giá</t>
  </si>
  <si>
    <t>Thu hồi các khoản cho vay của NN và thu từ quỹ dự trữ tài chính</t>
  </si>
  <si>
    <t>VII</t>
  </si>
  <si>
    <t>THỰC HIỆN THU NGÂN SÁCH NHÀ NƯỚC QUÝ III NĂM 2020</t>
  </si>
  <si>
    <t>( Kèm theo Công văn số           /STC-QLNS ngày      /10/2020 của Sở Tài chính Quảng Trị)</t>
  </si>
  <si>
    <t>THỰC HIỆN QUÝ III/2019</t>
  </si>
  <si>
    <t>Ktra</t>
  </si>
  <si>
    <t>Thêm chỉ tiêu này</t>
  </si>
  <si>
    <t>Lưu ý bao gồm thuế BVMT trong nước</t>
  </si>
  <si>
    <t>SO SÁNH THỰC HIỆN VỚI (%)</t>
  </si>
  <si>
    <t>THỰC HIỆN QUÝ III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</si>
</sst>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0"/>
      <color rgb="FF000000"/>
      <name val="Times New Roman"/>
      <family val="1"/>
    </font>
    <font>
      <i/>
      <sz val="10"/>
      <color rgb="FF000000"/>
      <name val="Times New Roman"/>
      <family val="1"/>
    </font>
    <font>
      <b/>
      <sz val="10"/>
      <name val="Times New Roman"/>
      <family val="1"/>
    </font>
    <font>
      <sz val="10"/>
      <name val="Times New Roman"/>
      <family val="1"/>
    </font>
    <font>
      <i/>
      <sz val="10"/>
      <name val="Times New Roman"/>
      <family val="1"/>
    </font>
    <font>
      <sz val="9"/>
      <color indexed="81"/>
      <name val="Tahoma"/>
      <family val="2"/>
    </font>
    <font>
      <b/>
      <sz val="9"/>
      <color indexed="81"/>
      <name val="Tahoma"/>
      <family val="2"/>
    </font>
    <font>
      <b/>
      <sz val="10"/>
      <color rgb="FFFF0000"/>
      <name val="Times New Roman"/>
      <family val="1"/>
    </font>
    <font>
      <sz val="10"/>
      <color theme="1"/>
      <name val="Times New Roman"/>
      <family val="1"/>
    </font>
    <font>
      <b/>
      <sz val="10"/>
      <color theme="1"/>
      <name val="Times New Roman"/>
      <family val="1"/>
    </font>
    <fon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3" fillId="0" borderId="0" xfId="0" applyFont="1" applyAlignment="1">
      <alignment horizontal="right" vertical="center"/>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9" fontId="4" fillId="0" borderId="1" xfId="2" applyFont="1" applyBorder="1" applyAlignment="1">
      <alignment horizontal="center" vertical="center" wrapText="1"/>
    </xf>
    <xf numFmtId="164" fontId="4" fillId="0" borderId="1" xfId="1"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1" xfId="1" applyNumberFormat="1" applyFont="1" applyFill="1" applyBorder="1" applyAlignment="1">
      <alignment horizontal="center" vertical="center" wrapText="1"/>
    </xf>
    <xf numFmtId="9" fontId="5" fillId="0" borderId="1" xfId="2"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wrapText="1"/>
    </xf>
    <xf numFmtId="0" fontId="4" fillId="0" borderId="1" xfId="0" applyFont="1" applyBorder="1" applyAlignment="1">
      <alignment horizontal="center" vertical="center" wrapText="1"/>
    </xf>
    <xf numFmtId="0" fontId="10" fillId="0" borderId="0" xfId="0" applyFont="1" applyAlignment="1">
      <alignment vertical="center"/>
    </xf>
    <xf numFmtId="164" fontId="10" fillId="0" borderId="0" xfId="1" applyNumberFormat="1"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164" fontId="11" fillId="0" borderId="1" xfId="1" applyNumberFormat="1" applyFont="1" applyBorder="1" applyAlignment="1">
      <alignment horizontal="center" vertical="center" wrapText="1"/>
    </xf>
    <xf numFmtId="0" fontId="10" fillId="0" borderId="0" xfId="0" applyFont="1" applyAlignment="1">
      <alignment horizontal="center" vertical="center"/>
    </xf>
    <xf numFmtId="164" fontId="10" fillId="0" borderId="1" xfId="1" applyNumberFormat="1" applyFont="1" applyBorder="1" applyAlignment="1">
      <alignment vertical="center"/>
    </xf>
    <xf numFmtId="164" fontId="10" fillId="0" borderId="0" xfId="0" applyNumberFormat="1" applyFont="1" applyAlignment="1">
      <alignment horizontal="center" vertical="center"/>
    </xf>
    <xf numFmtId="164" fontId="10" fillId="0" borderId="0" xfId="0" applyNumberFormat="1" applyFont="1" applyAlignment="1">
      <alignment vertical="center"/>
    </xf>
    <xf numFmtId="164" fontId="11" fillId="0" borderId="1" xfId="1"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7">
          <cell r="D17">
            <v>112371</v>
          </cell>
        </row>
        <row r="18">
          <cell r="D18">
            <v>51924</v>
          </cell>
        </row>
        <row r="19">
          <cell r="D19">
            <v>26476</v>
          </cell>
        </row>
        <row r="20">
          <cell r="D20">
            <v>465945</v>
          </cell>
        </row>
        <row r="21">
          <cell r="D21">
            <v>110819</v>
          </cell>
        </row>
        <row r="22">
          <cell r="D22">
            <v>121</v>
          </cell>
        </row>
        <row r="23">
          <cell r="D23">
            <v>3554</v>
          </cell>
        </row>
        <row r="24">
          <cell r="D24">
            <v>88368</v>
          </cell>
        </row>
        <row r="25">
          <cell r="D25">
            <v>307271</v>
          </cell>
        </row>
        <row r="26">
          <cell r="D26">
            <v>47392</v>
          </cell>
        </row>
        <row r="30">
          <cell r="D30">
            <v>706084</v>
          </cell>
        </row>
        <row r="31">
          <cell r="D31">
            <v>13142</v>
          </cell>
        </row>
        <row r="32">
          <cell r="D32">
            <v>93</v>
          </cell>
        </row>
        <row r="33">
          <cell r="D33">
            <v>10038</v>
          </cell>
        </row>
        <row r="34">
          <cell r="D34">
            <v>24854</v>
          </cell>
        </row>
        <row r="35">
          <cell r="D35">
            <v>72316</v>
          </cell>
        </row>
        <row r="47">
          <cell r="D47">
            <v>6069</v>
          </cell>
        </row>
        <row r="48">
          <cell r="D48">
            <v>7683</v>
          </cell>
        </row>
        <row r="50">
          <cell r="D50">
            <v>182421</v>
          </cell>
        </row>
        <row r="51">
          <cell r="D51">
            <v>60071</v>
          </cell>
        </row>
        <row r="52">
          <cell r="D52">
            <v>11103</v>
          </cell>
        </row>
        <row r="53">
          <cell r="D53">
            <v>38</v>
          </cell>
        </row>
        <row r="54">
          <cell r="D54">
            <v>2465</v>
          </cell>
        </row>
        <row r="55">
          <cell r="D55">
            <v>14488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4"/>
  <sheetViews>
    <sheetView tabSelected="1" topLeftCell="A25" workbookViewId="0">
      <selection activeCell="C25" sqref="C25"/>
    </sheetView>
  </sheetViews>
  <sheetFormatPr defaultRowHeight="12.75" x14ac:dyDescent="0.25"/>
  <cols>
    <col min="1" max="1" width="6" style="15" customWidth="1"/>
    <col min="2" max="2" width="30.5703125" style="15" customWidth="1"/>
    <col min="3" max="4" width="10.42578125" style="15" customWidth="1"/>
    <col min="5" max="6" width="11" style="15" customWidth="1"/>
    <col min="7" max="7" width="11.7109375" style="16" customWidth="1"/>
    <col min="8" max="8" width="9.28515625" style="15" bestFit="1" customWidth="1"/>
    <col min="9" max="9" width="9.5703125" style="15" bestFit="1" customWidth="1"/>
    <col min="10" max="16384" width="9.140625" style="15"/>
  </cols>
  <sheetData>
    <row r="1" spans="1:9" ht="15" customHeight="1" x14ac:dyDescent="0.25">
      <c r="A1" s="12" t="s">
        <v>49</v>
      </c>
      <c r="B1" s="12"/>
      <c r="E1" s="13" t="s">
        <v>17</v>
      </c>
      <c r="F1" s="13"/>
      <c r="G1" s="13"/>
    </row>
    <row r="2" spans="1:9" x14ac:dyDescent="0.25">
      <c r="A2" s="1"/>
    </row>
    <row r="3" spans="1:9" ht="20.25" customHeight="1" x14ac:dyDescent="0.25">
      <c r="A3" s="17" t="s">
        <v>54</v>
      </c>
      <c r="B3" s="17"/>
      <c r="C3" s="17"/>
      <c r="D3" s="17"/>
      <c r="E3" s="17"/>
      <c r="F3" s="17"/>
      <c r="G3" s="17"/>
    </row>
    <row r="4" spans="1:9" ht="18" customHeight="1" x14ac:dyDescent="0.25">
      <c r="A4" s="18" t="s">
        <v>55</v>
      </c>
      <c r="B4" s="18"/>
      <c r="C4" s="18"/>
      <c r="D4" s="18"/>
      <c r="E4" s="18"/>
      <c r="F4" s="18"/>
      <c r="G4" s="18"/>
    </row>
    <row r="5" spans="1:9" ht="21.75" customHeight="1" x14ac:dyDescent="0.25">
      <c r="G5" s="1" t="s">
        <v>0</v>
      </c>
    </row>
    <row r="6" spans="1:9" ht="37.5" customHeight="1" x14ac:dyDescent="0.25">
      <c r="A6" s="14" t="s">
        <v>1</v>
      </c>
      <c r="B6" s="14" t="s">
        <v>10</v>
      </c>
      <c r="C6" s="14" t="s">
        <v>50</v>
      </c>
      <c r="D6" s="14" t="s">
        <v>61</v>
      </c>
      <c r="E6" s="14" t="s">
        <v>60</v>
      </c>
      <c r="F6" s="14"/>
      <c r="G6" s="19" t="s">
        <v>56</v>
      </c>
      <c r="I6" s="20" t="s">
        <v>57</v>
      </c>
    </row>
    <row r="7" spans="1:9" ht="38.25" x14ac:dyDescent="0.25">
      <c r="A7" s="14"/>
      <c r="B7" s="14"/>
      <c r="C7" s="14"/>
      <c r="D7" s="14"/>
      <c r="E7" s="11" t="s">
        <v>11</v>
      </c>
      <c r="F7" s="11" t="s">
        <v>12</v>
      </c>
      <c r="G7" s="19"/>
      <c r="I7" s="20"/>
    </row>
    <row r="8" spans="1:9" x14ac:dyDescent="0.25">
      <c r="A8" s="2" t="s">
        <v>2</v>
      </c>
      <c r="B8" s="2" t="s">
        <v>3</v>
      </c>
      <c r="C8" s="2">
        <v>1</v>
      </c>
      <c r="D8" s="2">
        <v>2</v>
      </c>
      <c r="E8" s="2" t="s">
        <v>13</v>
      </c>
      <c r="F8" s="2">
        <v>4</v>
      </c>
      <c r="G8" s="21"/>
      <c r="I8" s="20"/>
    </row>
    <row r="9" spans="1:9" ht="18.75" customHeight="1" x14ac:dyDescent="0.25">
      <c r="A9" s="11" t="s">
        <v>2</v>
      </c>
      <c r="B9" s="3" t="s">
        <v>18</v>
      </c>
      <c r="C9" s="7">
        <v>3400000</v>
      </c>
      <c r="D9" s="7">
        <f>D10+D29+D30+D37+D38+D39+D40</f>
        <v>2350618</v>
      </c>
      <c r="E9" s="6">
        <f>D9/C9</f>
        <v>0.69135823529411766</v>
      </c>
      <c r="F9" s="6">
        <f>D9/G9</f>
        <v>1.0909025936235639</v>
      </c>
      <c r="G9" s="7">
        <f>G10+G29+G30+G37+G38+G39</f>
        <v>2154746</v>
      </c>
      <c r="I9" s="22">
        <f>814361-D9</f>
        <v>-1536257</v>
      </c>
    </row>
    <row r="10" spans="1:9" ht="18.75" customHeight="1" x14ac:dyDescent="0.25">
      <c r="A10" s="11" t="s">
        <v>4</v>
      </c>
      <c r="B10" s="3" t="s">
        <v>14</v>
      </c>
      <c r="C10" s="7">
        <v>2950000</v>
      </c>
      <c r="D10" s="7">
        <f>SUM(D11:D18)+SUM(D24:D28)</f>
        <v>2054520</v>
      </c>
      <c r="E10" s="6">
        <f t="shared" ref="E10:E43" si="0">D10/C10</f>
        <v>0.69644745762711868</v>
      </c>
      <c r="F10" s="6">
        <f t="shared" ref="F10:F43" si="1">D10/G10</f>
        <v>1.1462914804786424</v>
      </c>
      <c r="G10" s="7">
        <f>SUM(G11:G18)+SUM(G24:G28)</f>
        <v>1792319</v>
      </c>
      <c r="H10" s="23"/>
      <c r="I10" s="22">
        <f>714162-D10</f>
        <v>-1340358</v>
      </c>
    </row>
    <row r="11" spans="1:9" ht="18.75" customHeight="1" x14ac:dyDescent="0.25">
      <c r="A11" s="2">
        <v>1</v>
      </c>
      <c r="B11" s="4" t="s">
        <v>19</v>
      </c>
      <c r="C11" s="8">
        <v>295000</v>
      </c>
      <c r="D11" s="8">
        <f>[1]Sheet1!$D$17+[1]Sheet1!$D$18</f>
        <v>164295</v>
      </c>
      <c r="E11" s="10">
        <f t="shared" si="0"/>
        <v>0.55693220338983052</v>
      </c>
      <c r="F11" s="10">
        <f t="shared" si="1"/>
        <v>0.85689027506858462</v>
      </c>
      <c r="G11" s="21">
        <f>135958+55776</f>
        <v>191734</v>
      </c>
      <c r="I11" s="20"/>
    </row>
    <row r="12" spans="1:9" ht="25.5" x14ac:dyDescent="0.25">
      <c r="A12" s="2">
        <v>2</v>
      </c>
      <c r="B12" s="4" t="s">
        <v>20</v>
      </c>
      <c r="C12" s="8">
        <v>18000</v>
      </c>
      <c r="D12" s="8">
        <f>[1]Sheet1!$D$19</f>
        <v>26476</v>
      </c>
      <c r="E12" s="10">
        <f t="shared" si="0"/>
        <v>1.4708888888888889</v>
      </c>
      <c r="F12" s="10">
        <f t="shared" si="1"/>
        <v>2.2102011854077972</v>
      </c>
      <c r="G12" s="21">
        <v>11979</v>
      </c>
      <c r="I12" s="20"/>
    </row>
    <row r="13" spans="1:9" ht="25.5" x14ac:dyDescent="0.25">
      <c r="A13" s="2">
        <v>3</v>
      </c>
      <c r="B13" s="4" t="s">
        <v>21</v>
      </c>
      <c r="C13" s="8">
        <v>813000</v>
      </c>
      <c r="D13" s="8">
        <f>[1]Sheet1!$D$20</f>
        <v>465945</v>
      </c>
      <c r="E13" s="10">
        <f t="shared" si="0"/>
        <v>0.57311808118081176</v>
      </c>
      <c r="F13" s="10">
        <f t="shared" si="1"/>
        <v>0.92836407324979731</v>
      </c>
      <c r="G13" s="21">
        <v>501899</v>
      </c>
      <c r="I13" s="20"/>
    </row>
    <row r="14" spans="1:9" ht="18.75" customHeight="1" x14ac:dyDescent="0.25">
      <c r="A14" s="2">
        <v>4</v>
      </c>
      <c r="B14" s="4" t="s">
        <v>22</v>
      </c>
      <c r="C14" s="8">
        <v>100000</v>
      </c>
      <c r="D14" s="8">
        <f>[1]Sheet1!$D$24</f>
        <v>88368</v>
      </c>
      <c r="E14" s="10">
        <f t="shared" si="0"/>
        <v>0.88368000000000002</v>
      </c>
      <c r="F14" s="10">
        <f t="shared" si="1"/>
        <v>1.1933880726015558</v>
      </c>
      <c r="G14" s="21">
        <v>74048</v>
      </c>
      <c r="I14" s="20"/>
    </row>
    <row r="15" spans="1:9" ht="18.75" customHeight="1" x14ac:dyDescent="0.25">
      <c r="A15" s="2">
        <v>5</v>
      </c>
      <c r="B15" s="4" t="s">
        <v>23</v>
      </c>
      <c r="C15" s="8">
        <v>360000</v>
      </c>
      <c r="D15" s="8">
        <f>[1]Sheet1!$D$25</f>
        <v>307271</v>
      </c>
      <c r="E15" s="10">
        <f t="shared" si="0"/>
        <v>0.85353055555555557</v>
      </c>
      <c r="F15" s="10">
        <f t="shared" si="1"/>
        <v>1.8826149557332352</v>
      </c>
      <c r="G15" s="21">
        <v>163215</v>
      </c>
      <c r="I15" s="20"/>
    </row>
    <row r="16" spans="1:9" ht="18.75" customHeight="1" x14ac:dyDescent="0.25">
      <c r="A16" s="2">
        <v>6</v>
      </c>
      <c r="B16" s="4" t="s">
        <v>24</v>
      </c>
      <c r="C16" s="8">
        <v>160000</v>
      </c>
      <c r="D16" s="8">
        <f>[1]Sheet1!$D$21</f>
        <v>110819</v>
      </c>
      <c r="E16" s="10">
        <f t="shared" si="0"/>
        <v>0.69261874999999995</v>
      </c>
      <c r="F16" s="10">
        <f t="shared" si="1"/>
        <v>0.95870821510139115</v>
      </c>
      <c r="G16" s="21">
        <v>115592</v>
      </c>
      <c r="I16" s="20"/>
    </row>
    <row r="17" spans="1:9" ht="18.75" customHeight="1" x14ac:dyDescent="0.25">
      <c r="A17" s="2">
        <v>7</v>
      </c>
      <c r="B17" s="4" t="s">
        <v>25</v>
      </c>
      <c r="C17" s="8">
        <v>70000</v>
      </c>
      <c r="D17" s="8">
        <f>[1]Sheet1!$D$26</f>
        <v>47392</v>
      </c>
      <c r="E17" s="10">
        <f t="shared" si="0"/>
        <v>0.67702857142857142</v>
      </c>
      <c r="F17" s="10">
        <f t="shared" si="1"/>
        <v>0.98071351709295584</v>
      </c>
      <c r="G17" s="21">
        <v>48324</v>
      </c>
      <c r="I17" s="20"/>
    </row>
    <row r="18" spans="1:9" ht="18.75" customHeight="1" x14ac:dyDescent="0.25">
      <c r="A18" s="2">
        <v>8</v>
      </c>
      <c r="B18" s="4" t="s">
        <v>26</v>
      </c>
      <c r="C18" s="8">
        <v>974000</v>
      </c>
      <c r="D18" s="8">
        <f>SUM(D19:D23)</f>
        <v>722994</v>
      </c>
      <c r="E18" s="10">
        <f t="shared" si="0"/>
        <v>0.74229363449691987</v>
      </c>
      <c r="F18" s="10">
        <f t="shared" si="1"/>
        <v>1.3368106723862176</v>
      </c>
      <c r="G18" s="8">
        <f>SUM(G19:G23)</f>
        <v>540835</v>
      </c>
      <c r="I18" s="20"/>
    </row>
    <row r="19" spans="1:9" ht="18.75" customHeight="1" x14ac:dyDescent="0.25">
      <c r="A19" s="2" t="s">
        <v>27</v>
      </c>
      <c r="B19" s="5" t="s">
        <v>28</v>
      </c>
      <c r="C19" s="8">
        <v>0</v>
      </c>
      <c r="D19" s="8">
        <f>[1]Sheet1!$D$22</f>
        <v>121</v>
      </c>
      <c r="E19" s="10"/>
      <c r="F19" s="10">
        <f t="shared" si="1"/>
        <v>1.2222222222222223</v>
      </c>
      <c r="G19" s="21">
        <v>99</v>
      </c>
      <c r="I19" s="20"/>
    </row>
    <row r="20" spans="1:9" ht="18.75" customHeight="1" x14ac:dyDescent="0.25">
      <c r="A20" s="2" t="s">
        <v>27</v>
      </c>
      <c r="B20" s="5" t="s">
        <v>29</v>
      </c>
      <c r="C20" s="8">
        <v>4000</v>
      </c>
      <c r="D20" s="8">
        <f>[1]Sheet1!$D$23</f>
        <v>3554</v>
      </c>
      <c r="E20" s="10">
        <f t="shared" si="0"/>
        <v>0.88849999999999996</v>
      </c>
      <c r="F20" s="10">
        <f t="shared" si="1"/>
        <v>0.80027020941229454</v>
      </c>
      <c r="G20" s="21">
        <v>4441</v>
      </c>
      <c r="I20" s="20"/>
    </row>
    <row r="21" spans="1:9" ht="18.75" customHeight="1" x14ac:dyDescent="0.25">
      <c r="A21" s="2" t="s">
        <v>27</v>
      </c>
      <c r="B21" s="5" t="s">
        <v>30</v>
      </c>
      <c r="C21" s="8">
        <v>920000</v>
      </c>
      <c r="D21" s="8">
        <f>[1]Sheet1!$D$30</f>
        <v>706084</v>
      </c>
      <c r="E21" s="10">
        <f t="shared" si="0"/>
        <v>0.76748260869565221</v>
      </c>
      <c r="F21" s="10">
        <f t="shared" si="1"/>
        <v>1.3711061140950804</v>
      </c>
      <c r="G21" s="21">
        <v>514974</v>
      </c>
      <c r="I21" s="20"/>
    </row>
    <row r="22" spans="1:9" ht="18.75" customHeight="1" x14ac:dyDescent="0.25">
      <c r="A22" s="2" t="s">
        <v>27</v>
      </c>
      <c r="B22" s="5" t="s">
        <v>31</v>
      </c>
      <c r="C22" s="8">
        <v>23000</v>
      </c>
      <c r="D22" s="8">
        <f>[1]Sheet1!$D$31</f>
        <v>13142</v>
      </c>
      <c r="E22" s="10">
        <f t="shared" si="0"/>
        <v>0.57139130434782603</v>
      </c>
      <c r="F22" s="10">
        <f t="shared" si="1"/>
        <v>0.62031530255829326</v>
      </c>
      <c r="G22" s="21">
        <v>21186</v>
      </c>
      <c r="I22" s="20"/>
    </row>
    <row r="23" spans="1:9" ht="25.5" x14ac:dyDescent="0.25">
      <c r="A23" s="2" t="s">
        <v>27</v>
      </c>
      <c r="B23" s="5" t="s">
        <v>32</v>
      </c>
      <c r="C23" s="8">
        <v>27000</v>
      </c>
      <c r="D23" s="8">
        <f>[1]Sheet1!$D$32</f>
        <v>93</v>
      </c>
      <c r="E23" s="10">
        <f t="shared" si="0"/>
        <v>3.4444444444444444E-3</v>
      </c>
      <c r="F23" s="10">
        <f t="shared" si="1"/>
        <v>0.68888888888888888</v>
      </c>
      <c r="G23" s="21">
        <v>135</v>
      </c>
      <c r="I23" s="20"/>
    </row>
    <row r="24" spans="1:9" ht="25.5" x14ac:dyDescent="0.25">
      <c r="A24" s="2">
        <v>9</v>
      </c>
      <c r="B24" s="4" t="s">
        <v>33</v>
      </c>
      <c r="C24" s="8">
        <v>15000</v>
      </c>
      <c r="D24" s="8">
        <f>[1]Sheet1!$D$33</f>
        <v>10038</v>
      </c>
      <c r="E24" s="10">
        <f t="shared" si="0"/>
        <v>0.66920000000000002</v>
      </c>
      <c r="F24" s="10">
        <f t="shared" si="1"/>
        <v>0.75258659469185785</v>
      </c>
      <c r="G24" s="21">
        <v>13338</v>
      </c>
      <c r="I24" s="20"/>
    </row>
    <row r="25" spans="1:9" ht="51" x14ac:dyDescent="0.25">
      <c r="A25" s="2">
        <v>10</v>
      </c>
      <c r="B25" s="4" t="s">
        <v>34</v>
      </c>
      <c r="C25" s="8">
        <v>10000</v>
      </c>
      <c r="D25" s="8">
        <f>[1]Sheet1!$D$48</f>
        <v>7683</v>
      </c>
      <c r="E25" s="10">
        <f t="shared" si="0"/>
        <v>0.76829999999999998</v>
      </c>
      <c r="F25" s="10">
        <f t="shared" si="1"/>
        <v>0.7530876298764948</v>
      </c>
      <c r="G25" s="21">
        <v>10202</v>
      </c>
      <c r="I25" s="20"/>
    </row>
    <row r="26" spans="1:9" ht="18.75" customHeight="1" x14ac:dyDescent="0.25">
      <c r="A26" s="2">
        <v>11</v>
      </c>
      <c r="B26" s="4" t="s">
        <v>35</v>
      </c>
      <c r="C26" s="8">
        <v>40000</v>
      </c>
      <c r="D26" s="8">
        <f>[1]Sheet1!$D$34</f>
        <v>24854</v>
      </c>
      <c r="E26" s="10">
        <f t="shared" si="0"/>
        <v>0.62134999999999996</v>
      </c>
      <c r="F26" s="10">
        <f t="shared" si="1"/>
        <v>0.86214791175246286</v>
      </c>
      <c r="G26" s="21">
        <v>28828</v>
      </c>
      <c r="I26" s="20"/>
    </row>
    <row r="27" spans="1:9" ht="25.5" x14ac:dyDescent="0.25">
      <c r="A27" s="2">
        <v>12</v>
      </c>
      <c r="B27" s="4" t="s">
        <v>36</v>
      </c>
      <c r="C27" s="8">
        <v>7000</v>
      </c>
      <c r="D27" s="8">
        <f>[1]Sheet1!$D$47</f>
        <v>6069</v>
      </c>
      <c r="E27" s="10">
        <f t="shared" si="0"/>
        <v>0.86699999999999999</v>
      </c>
      <c r="F27" s="10">
        <f t="shared" si="1"/>
        <v>0.90894114123109182</v>
      </c>
      <c r="G27" s="21">
        <v>6677</v>
      </c>
      <c r="I27" s="20"/>
    </row>
    <row r="28" spans="1:9" ht="18.75" customHeight="1" x14ac:dyDescent="0.25">
      <c r="A28" s="2">
        <v>13</v>
      </c>
      <c r="B28" s="4" t="s">
        <v>37</v>
      </c>
      <c r="C28" s="8">
        <v>88000</v>
      </c>
      <c r="D28" s="8">
        <f>[1]Sheet1!$D$35</f>
        <v>72316</v>
      </c>
      <c r="E28" s="10">
        <f t="shared" si="0"/>
        <v>0.82177272727272732</v>
      </c>
      <c r="F28" s="10">
        <f t="shared" si="1"/>
        <v>0.84433962264150941</v>
      </c>
      <c r="G28" s="21">
        <v>85648</v>
      </c>
      <c r="I28" s="20"/>
    </row>
    <row r="29" spans="1:9" ht="18.75" customHeight="1" x14ac:dyDescent="0.25">
      <c r="A29" s="11" t="s">
        <v>5</v>
      </c>
      <c r="B29" s="3" t="s">
        <v>15</v>
      </c>
      <c r="C29" s="8"/>
      <c r="D29" s="8"/>
      <c r="E29" s="6"/>
      <c r="F29" s="6"/>
      <c r="G29" s="21">
        <v>0</v>
      </c>
      <c r="I29" s="20"/>
    </row>
    <row r="30" spans="1:9" ht="18.75" customHeight="1" x14ac:dyDescent="0.25">
      <c r="A30" s="11" t="s">
        <v>6</v>
      </c>
      <c r="B30" s="3" t="s">
        <v>38</v>
      </c>
      <c r="C30" s="8">
        <v>450000</v>
      </c>
      <c r="D30" s="8">
        <f>SUM(D31:D36)</f>
        <v>256098</v>
      </c>
      <c r="E30" s="6">
        <f t="shared" si="0"/>
        <v>0.56910666666666665</v>
      </c>
      <c r="F30" s="6">
        <f t="shared" si="1"/>
        <v>0.73153927233982996</v>
      </c>
      <c r="G30" s="8">
        <f>SUM(G31:G36)</f>
        <v>350081</v>
      </c>
      <c r="I30" s="20"/>
    </row>
    <row r="31" spans="1:9" ht="25.5" x14ac:dyDescent="0.25">
      <c r="A31" s="2">
        <v>1</v>
      </c>
      <c r="B31" s="4" t="s">
        <v>39</v>
      </c>
      <c r="C31" s="8">
        <v>317695</v>
      </c>
      <c r="D31" s="8">
        <f>[1]Sheet1!$D$50</f>
        <v>182421</v>
      </c>
      <c r="E31" s="10">
        <f t="shared" si="0"/>
        <v>0.57420167141440692</v>
      </c>
      <c r="F31" s="10">
        <f t="shared" si="1"/>
        <v>0.69303361054019241</v>
      </c>
      <c r="G31" s="21">
        <v>263221</v>
      </c>
      <c r="I31" s="20"/>
    </row>
    <row r="32" spans="1:9" ht="18.75" customHeight="1" x14ac:dyDescent="0.25">
      <c r="A32" s="2">
        <v>2</v>
      </c>
      <c r="B32" s="4" t="s">
        <v>40</v>
      </c>
      <c r="C32" s="8">
        <v>87257</v>
      </c>
      <c r="D32" s="8">
        <f>[1]Sheet1!$D$51</f>
        <v>60071</v>
      </c>
      <c r="E32" s="10">
        <f t="shared" si="0"/>
        <v>0.68843760385986219</v>
      </c>
      <c r="F32" s="10">
        <f t="shared" si="1"/>
        <v>0.96538368822820408</v>
      </c>
      <c r="G32" s="21">
        <v>62225</v>
      </c>
      <c r="I32" s="20"/>
    </row>
    <row r="33" spans="1:10" ht="18.75" customHeight="1" x14ac:dyDescent="0.25">
      <c r="A33" s="2">
        <v>3</v>
      </c>
      <c r="B33" s="4" t="s">
        <v>41</v>
      </c>
      <c r="C33" s="8">
        <v>44895</v>
      </c>
      <c r="D33" s="8">
        <f>[1]Sheet1!$D$52</f>
        <v>11103</v>
      </c>
      <c r="E33" s="10">
        <f t="shared" si="0"/>
        <v>0.24731039091212831</v>
      </c>
      <c r="F33" s="10">
        <f t="shared" si="1"/>
        <v>0.55085334391744389</v>
      </c>
      <c r="G33" s="21">
        <v>20156</v>
      </c>
      <c r="I33" s="20"/>
    </row>
    <row r="34" spans="1:10" ht="18.75" customHeight="1" x14ac:dyDescent="0.25">
      <c r="A34" s="2">
        <v>4</v>
      </c>
      <c r="B34" s="4" t="s">
        <v>51</v>
      </c>
      <c r="C34" s="8"/>
      <c r="D34" s="8">
        <f>[1]Sheet1!$D$53</f>
        <v>38</v>
      </c>
      <c r="E34" s="10"/>
      <c r="F34" s="10">
        <f t="shared" si="1"/>
        <v>2.9118773946360154E-2</v>
      </c>
      <c r="G34" s="21">
        <v>1305</v>
      </c>
      <c r="I34" s="20"/>
    </row>
    <row r="35" spans="1:10" ht="25.5" x14ac:dyDescent="0.25">
      <c r="A35" s="2">
        <v>5</v>
      </c>
      <c r="B35" s="4" t="s">
        <v>42</v>
      </c>
      <c r="C35" s="8"/>
      <c r="D35" s="8"/>
      <c r="E35" s="10"/>
      <c r="F35" s="10"/>
      <c r="G35" s="21"/>
      <c r="I35" s="20"/>
    </row>
    <row r="36" spans="1:10" ht="18.75" customHeight="1" x14ac:dyDescent="0.25">
      <c r="A36" s="2">
        <v>6</v>
      </c>
      <c r="B36" s="4" t="s">
        <v>43</v>
      </c>
      <c r="C36" s="8">
        <v>153</v>
      </c>
      <c r="D36" s="8">
        <f>[1]Sheet1!$D$54</f>
        <v>2465</v>
      </c>
      <c r="E36" s="10">
        <f t="shared" si="0"/>
        <v>16.111111111111111</v>
      </c>
      <c r="F36" s="10">
        <f t="shared" si="1"/>
        <v>0.7766225582860744</v>
      </c>
      <c r="G36" s="21">
        <v>3174</v>
      </c>
      <c r="I36" s="20"/>
    </row>
    <row r="37" spans="1:10" s="25" customFormat="1" ht="18.75" customHeight="1" x14ac:dyDescent="0.25">
      <c r="A37" s="11" t="s">
        <v>7</v>
      </c>
      <c r="B37" s="3" t="s">
        <v>16</v>
      </c>
      <c r="C37" s="7"/>
      <c r="D37" s="7">
        <v>701</v>
      </c>
      <c r="E37" s="6"/>
      <c r="F37" s="6"/>
      <c r="G37" s="24"/>
      <c r="I37" s="26"/>
    </row>
    <row r="38" spans="1:10" s="25" customFormat="1" ht="18.75" customHeight="1" x14ac:dyDescent="0.25">
      <c r="A38" s="11" t="s">
        <v>8</v>
      </c>
      <c r="B38" s="3" t="s">
        <v>47</v>
      </c>
      <c r="C38" s="7"/>
      <c r="D38" s="7">
        <f>[1]Sheet1!$D$55</f>
        <v>14488</v>
      </c>
      <c r="E38" s="6"/>
      <c r="F38" s="6">
        <f t="shared" si="1"/>
        <v>1.1734974890652843</v>
      </c>
      <c r="G38" s="24">
        <v>12346</v>
      </c>
      <c r="H38" s="25" t="s">
        <v>58</v>
      </c>
      <c r="I38" s="26"/>
    </row>
    <row r="39" spans="1:10" ht="25.5" x14ac:dyDescent="0.25">
      <c r="A39" s="11" t="s">
        <v>9</v>
      </c>
      <c r="B39" s="3" t="s">
        <v>52</v>
      </c>
      <c r="C39" s="8"/>
      <c r="D39" s="8">
        <v>19394</v>
      </c>
      <c r="E39" s="6"/>
      <c r="F39" s="6"/>
      <c r="G39" s="21"/>
      <c r="H39" s="15" t="s">
        <v>58</v>
      </c>
      <c r="I39" s="20"/>
    </row>
    <row r="40" spans="1:10" ht="25.5" x14ac:dyDescent="0.25">
      <c r="A40" s="11" t="s">
        <v>53</v>
      </c>
      <c r="B40" s="3" t="s">
        <v>48</v>
      </c>
      <c r="C40" s="8"/>
      <c r="D40" s="8">
        <v>5417</v>
      </c>
      <c r="E40" s="6"/>
      <c r="F40" s="6"/>
      <c r="G40" s="21"/>
      <c r="I40" s="20"/>
    </row>
    <row r="41" spans="1:10" s="25" customFormat="1" ht="25.5" x14ac:dyDescent="0.25">
      <c r="A41" s="11" t="s">
        <v>3</v>
      </c>
      <c r="B41" s="3" t="s">
        <v>44</v>
      </c>
      <c r="C41" s="7">
        <v>2624220</v>
      </c>
      <c r="D41" s="7">
        <v>1805548</v>
      </c>
      <c r="E41" s="6">
        <f t="shared" si="0"/>
        <v>0.68803225339338925</v>
      </c>
      <c r="F41" s="6">
        <f t="shared" si="1"/>
        <v>1.1062064774004134</v>
      </c>
      <c r="G41" s="24">
        <v>1632198</v>
      </c>
      <c r="I41" s="26"/>
    </row>
    <row r="42" spans="1:10" ht="23.25" customHeight="1" x14ac:dyDescent="0.25">
      <c r="A42" s="2">
        <v>1</v>
      </c>
      <c r="B42" s="4" t="s">
        <v>45</v>
      </c>
      <c r="C42" s="8">
        <v>1332200</v>
      </c>
      <c r="D42" s="9">
        <v>813065</v>
      </c>
      <c r="E42" s="10">
        <f t="shared" si="0"/>
        <v>0.61031751989190808</v>
      </c>
      <c r="F42" s="10">
        <f t="shared" si="1"/>
        <v>1.0117492904010961</v>
      </c>
      <c r="G42" s="21">
        <v>803623</v>
      </c>
      <c r="H42" s="16">
        <f>26227+4370+22642+30+5503+4188+703+118932+26127.295-0.608+11576+36093+31435</f>
        <v>287825.68699999998</v>
      </c>
      <c r="I42" s="20"/>
      <c r="J42" s="15" t="s">
        <v>59</v>
      </c>
    </row>
    <row r="43" spans="1:10" ht="25.5" x14ac:dyDescent="0.25">
      <c r="A43" s="2">
        <v>2</v>
      </c>
      <c r="B43" s="4" t="s">
        <v>46</v>
      </c>
      <c r="C43" s="8">
        <v>1292020</v>
      </c>
      <c r="D43" s="8">
        <v>992483</v>
      </c>
      <c r="E43" s="10">
        <f t="shared" si="0"/>
        <v>0.76816380551384655</v>
      </c>
      <c r="F43" s="10">
        <f t="shared" si="1"/>
        <v>1.1978191473312616</v>
      </c>
      <c r="G43" s="8">
        <v>828575</v>
      </c>
      <c r="I43" s="20"/>
    </row>
    <row r="44" spans="1:10" x14ac:dyDescent="0.25">
      <c r="A44" s="27"/>
    </row>
  </sheetData>
  <mergeCells count="10">
    <mergeCell ref="G6:G7"/>
    <mergeCell ref="A1:B1"/>
    <mergeCell ref="E1:G1"/>
    <mergeCell ref="A3:G3"/>
    <mergeCell ref="A6:A7"/>
    <mergeCell ref="B6:B7"/>
    <mergeCell ref="C6:C7"/>
    <mergeCell ref="D6:D7"/>
    <mergeCell ref="E6:F6"/>
    <mergeCell ref="A4:G4"/>
  </mergeCells>
  <pageMargins left="0.7" right="0.3" top="0.7" bottom="0.4"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Bao cao</vt:lpstr>
      <vt:lpstr>'Bao cao'!Print_Titles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cp:lastModifiedBy>
  <cp:lastPrinted>2020-10-12T01:34:01Z</cp:lastPrinted>
  <dcterms:created xsi:type="dcterms:W3CDTF">2020-02-25T02:00:23Z</dcterms:created>
  <dcterms:modified xsi:type="dcterms:W3CDTF">2020-10-12T01:34:21Z</dcterms:modified>
</cp:coreProperties>
</file>