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1.GIANG QLNS\BÁO CÁO CÔNG KHAI\2021\Công khai năm - đăng web\"/>
    </mc:Choice>
  </mc:AlternateContent>
  <xr:revisionPtr revIDLastSave="0" documentId="13_ncr:1_{EA25A344-EC6E-4DFC-8B60-67AF28C3275A}" xr6:coauthVersionLast="36" xr6:coauthVersionMax="36" xr10:uidLastSave="{00000000-0000-0000-0000-000000000000}"/>
  <bookViews>
    <workbookView xWindow="-120" yWindow="-120" windowWidth="19440" windowHeight="11640" xr2:uid="{00000000-000D-0000-FFFF-FFFF00000000}"/>
  </bookViews>
  <sheets>
    <sheet name="BAO CAO" sheetId="1" r:id="rId1"/>
  </sheets>
  <calcPr calcId="191029"/>
</workbook>
</file>

<file path=xl/calcChain.xml><?xml version="1.0" encoding="utf-8"?>
<calcChain xmlns="http://schemas.openxmlformats.org/spreadsheetml/2006/main">
  <c r="G37" i="1" l="1"/>
  <c r="D37" i="1"/>
  <c r="D35" i="1"/>
  <c r="G17" i="1" l="1"/>
  <c r="G9" i="1" s="1"/>
  <c r="D17" i="1"/>
  <c r="F10" i="1" l="1"/>
  <c r="F11" i="1"/>
  <c r="F12" i="1"/>
  <c r="F13" i="1"/>
  <c r="F14" i="1"/>
  <c r="F15" i="1"/>
  <c r="F16" i="1"/>
  <c r="F17" i="1"/>
  <c r="F18" i="1"/>
  <c r="F19" i="1"/>
  <c r="F20" i="1"/>
  <c r="F21" i="1"/>
  <c r="F22" i="1"/>
  <c r="F23" i="1"/>
  <c r="F24" i="1"/>
  <c r="F25" i="1"/>
  <c r="F26" i="1"/>
  <c r="F27" i="1"/>
  <c r="F30" i="1"/>
  <c r="F31" i="1"/>
  <c r="F32" i="1"/>
  <c r="F35" i="1"/>
  <c r="F37" i="1"/>
  <c r="F38" i="1"/>
  <c r="E11" i="1"/>
  <c r="E12" i="1"/>
  <c r="E13" i="1"/>
  <c r="E14" i="1"/>
  <c r="E15" i="1"/>
  <c r="E16" i="1"/>
  <c r="E19" i="1"/>
  <c r="E20" i="1"/>
  <c r="E21" i="1"/>
  <c r="E22" i="1"/>
  <c r="E23" i="1"/>
  <c r="E24" i="1"/>
  <c r="E25" i="1"/>
  <c r="E26" i="1"/>
  <c r="E27" i="1"/>
  <c r="E30" i="1"/>
  <c r="E31" i="1"/>
  <c r="E32" i="1"/>
  <c r="E37" i="1"/>
  <c r="E38" i="1"/>
  <c r="F39" i="1"/>
  <c r="D29" i="1"/>
  <c r="F29" i="1" s="1"/>
  <c r="C29" i="1"/>
  <c r="D9" i="1"/>
  <c r="E29" i="1" l="1"/>
  <c r="F8" i="1"/>
  <c r="E39" i="1"/>
  <c r="F9" i="1"/>
  <c r="C17" i="1"/>
  <c r="E17" i="1" s="1"/>
  <c r="C10" i="1"/>
  <c r="E10" i="1" s="1"/>
  <c r="C9" i="1" l="1"/>
  <c r="A31" i="1"/>
  <c r="A32" i="1" s="1"/>
  <c r="A33" i="1" s="1"/>
  <c r="A26" i="1"/>
  <c r="A27" i="1" s="1"/>
  <c r="A24" i="1"/>
  <c r="A11" i="1"/>
  <c r="A12" i="1"/>
  <c r="A13" i="1" s="1"/>
  <c r="A14" i="1" s="1"/>
  <c r="A15" i="1" s="1"/>
  <c r="A16" i="1" s="1"/>
  <c r="C8" i="1" l="1"/>
  <c r="E8" i="1" s="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35" authorId="0" shapeId="0" xr:uid="{00000000-0006-0000-0000-000001000000}">
      <text>
        <r>
          <rPr>
            <b/>
            <sz val="9"/>
            <color indexed="81"/>
            <rFont val="Tahoma"/>
            <family val="2"/>
          </rPr>
          <t>DELL:</t>
        </r>
        <r>
          <rPr>
            <sz val="9"/>
            <color indexed="81"/>
            <rFont val="Tahoma"/>
            <family val="2"/>
          </rPr>
          <t xml:space="preserve">
gồm 38 trđ thuế chống bán phá giá
</t>
        </r>
      </text>
    </comment>
  </commentList>
</comments>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<sst xmlns="http://schemas.openxmlformats.org/spreadsheetml/2006/main" count="55" uniqueCount="50">
  <si>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</si>
  <si>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</si>
  <si>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</si>
  <si>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</si>
  <si>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</si>
  <si>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</si>
  <si>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</si>
  <si>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</si>
  <si>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</si>
  <si>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</si>
  <si>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</si>
  <si>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</si>
  <si>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</si>
  <si>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</si>
  <si>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</si>
  <si>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</si>
  <si>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</si>
  <si>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</si>
  <si>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</si>
  <si>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</si>
  <si>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</si>
  <si>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</si>
  <si>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</si>
  <si>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</si>
  <si>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</si>
  <si>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</si>
  <si>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</si>
  <si>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</si>
  <si>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</si>
  <si>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</si>
  <si>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</si>
  <si>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</si>
  <si>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</si>
  <si>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</si>
  <si>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</si>
  <si>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</si>
  <si>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</si>
  <si>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</si>
  <si>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</si>
  <si>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</si>
  <si>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</si>
  <si>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</si>
  <si>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</si>
  <si>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</si>
  <si>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</si>
  <si>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</si>
  <si>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</si>
  <si>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NĂM 2021</t>
  </si>
  <si>
    <t>ƯỚC THỰC HIỆN NĂM 2021</t>
  </si>
  <si>
    <t>ƯỚC THỰC HIỆN NĂM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</si>
</sst>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_(@_)"/>
    <numFmt numFmtId="165" formatCode="_(* #,##0_);_(* \(#,##0\);_(* &quot;-&quot;??_);_(@_)"/>
    <numFmt numFmtId="166" formatCode="0.0%"/>
  </numFmts>
  <fonts count="14" x14ac:knownFonts="1">
    <font>
      <sz val="11"/>
      <color theme="1"/>
      <name val="Calibri"/>
      <family val="2"/>
      <scheme val="minor"/>
    </font>
    <font>
      <sz val="12"/>
      <name val=".VnArial Narrow"/>
      <family val="2"/>
    </font>
    <font>
      <sz val="12"/>
      <name val=".VnArial Narrow"/>
      <family val="2"/>
    </font>
    <font>
      <b/>
      <sz val="11"/>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9"/>
      <color indexed="81"/>
      <name val="Tahoma"/>
      <family val="2"/>
    </font>
    <font>
      <sz val="9"/>
      <color indexed="81"/>
      <name val="Tahoma"/>
      <family val="2"/>
    </font>
    <font>
      <sz val="1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7" fillId="0" borderId="0" applyFont="0" applyFill="0" applyBorder="0" applyAlignment="0" applyProtection="0"/>
    <xf numFmtId="44" fontId="7" fillId="0" borderId="0" applyFont="0" applyFill="0" applyBorder="0" applyAlignment="0" applyProtection="0"/>
    <xf numFmtId="164" fontId="6" fillId="0" borderId="0" applyFont="0" applyFill="0" applyBorder="0" applyAlignment="0" applyProtection="0"/>
    <xf numFmtId="0" fontId="4" fillId="0" borderId="0"/>
    <xf numFmtId="0" fontId="5" fillId="0" borderId="0"/>
    <xf numFmtId="0" fontId="2" fillId="0" borderId="0"/>
    <xf numFmtId="0" fontId="9" fillId="0" borderId="0"/>
    <xf numFmtId="0" fontId="4" fillId="0" borderId="0"/>
    <xf numFmtId="0" fontId="7" fillId="0" borderId="0"/>
    <xf numFmtId="0" fontId="1" fillId="0" borderId="0"/>
    <xf numFmtId="43" fontId="10" fillId="0" borderId="0" applyFont="0" applyFill="0" applyBorder="0" applyAlignment="0" applyProtection="0"/>
    <xf numFmtId="9" fontId="10" fillId="0" borderId="0" applyFont="0" applyFill="0" applyBorder="0" applyAlignment="0" applyProtection="0"/>
  </cellStyleXfs>
  <cellXfs count="52">
    <xf numFmtId="0" fontId="0" fillId="0" borderId="0" xfId="0"/>
    <xf numFmtId="0" fontId="8" fillId="0" borderId="0" xfId="0" applyFont="1" applyFill="1" applyBorder="1" applyAlignment="1">
      <alignment horizontal="right"/>
    </xf>
    <xf numFmtId="0" fontId="3" fillId="0" borderId="0" xfId="0" applyFont="1" applyFill="1" applyAlignment="1">
      <alignment vertical="center"/>
    </xf>
    <xf numFmtId="0" fontId="3" fillId="0" borderId="0" xfId="0" applyFont="1" applyFill="1" applyAlignment="1"/>
    <xf numFmtId="0" fontId="13" fillId="0" borderId="0" xfId="0" applyFont="1" applyFill="1"/>
    <xf numFmtId="0" fontId="3" fillId="0" borderId="0" xfId="0" applyFont="1" applyFill="1" applyAlignment="1">
      <alignment horizontal="left"/>
    </xf>
    <xf numFmtId="0" fontId="13" fillId="0" borderId="0" xfId="0" applyFont="1" applyFill="1" applyAlignment="1">
      <alignment horizontal="centerContinuous"/>
    </xf>
    <xf numFmtId="0" fontId="13" fillId="0" borderId="0" xfId="0" applyFont="1" applyFill="1" applyAlignment="1">
      <alignment vertical="center"/>
    </xf>
    <xf numFmtId="0" fontId="8" fillId="0" borderId="0" xfId="0" applyFont="1" applyFill="1" applyAlignment="1">
      <alignment horizontal="centerContinuous" vertical="center"/>
    </xf>
    <xf numFmtId="14" fontId="3" fillId="0" borderId="3" xfId="6"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NumberFormat="1" applyFont="1" applyFill="1" applyBorder="1" applyAlignment="1">
      <alignment horizontal="left" vertical="center" wrapText="1"/>
    </xf>
    <xf numFmtId="165" fontId="3" fillId="0" borderId="3" xfId="11" applyNumberFormat="1" applyFont="1" applyFill="1" applyBorder="1" applyAlignment="1">
      <alignment vertical="center"/>
    </xf>
    <xf numFmtId="0" fontId="3" fillId="0" borderId="3" xfId="0" applyFont="1" applyFill="1" applyBorder="1" applyAlignment="1">
      <alignment horizontal="center"/>
    </xf>
    <xf numFmtId="0" fontId="3" fillId="0" borderId="3" xfId="0" applyFont="1" applyFill="1" applyBorder="1"/>
    <xf numFmtId="0" fontId="13" fillId="0" borderId="3" xfId="0" applyFont="1" applyFill="1" applyBorder="1" applyAlignment="1">
      <alignment horizontal="center"/>
    </xf>
    <xf numFmtId="0" fontId="13" fillId="0" borderId="3" xfId="0" applyFont="1" applyFill="1" applyBorder="1"/>
    <xf numFmtId="165" fontId="13" fillId="0" borderId="3" xfId="11" applyNumberFormat="1" applyFont="1" applyFill="1" applyBorder="1" applyAlignment="1">
      <alignment vertical="center"/>
    </xf>
    <xf numFmtId="0" fontId="8" fillId="0" borderId="3" xfId="0" quotePrefix="1" applyFont="1" applyFill="1" applyBorder="1" applyAlignment="1">
      <alignment horizontal="center"/>
    </xf>
    <xf numFmtId="0" fontId="8" fillId="0" borderId="3" xfId="0" applyFont="1" applyFill="1" applyBorder="1"/>
    <xf numFmtId="0" fontId="13" fillId="0" borderId="3" xfId="0" applyFont="1" applyFill="1" applyBorder="1" applyAlignment="1">
      <alignment horizontal="center" vertical="center"/>
    </xf>
    <xf numFmtId="0" fontId="13" fillId="0" borderId="3" xfId="0" applyFont="1" applyFill="1" applyBorder="1" applyAlignment="1">
      <alignment horizontal="justify" wrapText="1"/>
    </xf>
    <xf numFmtId="0" fontId="3" fillId="0" borderId="0" xfId="0" applyFont="1" applyFill="1"/>
    <xf numFmtId="0" fontId="3" fillId="0" borderId="3" xfId="0" applyNumberFormat="1" applyFont="1" applyFill="1" applyBorder="1" applyAlignment="1">
      <alignment vertical="center" wrapText="1"/>
    </xf>
    <xf numFmtId="0" fontId="13" fillId="0" borderId="3" xfId="0" applyNumberFormat="1" applyFont="1" applyFill="1" applyBorder="1" applyAlignment="1">
      <alignment horizontal="left" vertical="center" wrapText="1"/>
    </xf>
    <xf numFmtId="165" fontId="13" fillId="0" borderId="3" xfId="11" applyNumberFormat="1" applyFont="1" applyFill="1" applyBorder="1" applyAlignment="1">
      <alignment horizontal="center" vertical="center" wrapText="1"/>
    </xf>
    <xf numFmtId="0" fontId="13" fillId="0" borderId="3" xfId="0" applyNumberFormat="1" applyFont="1" applyFill="1" applyBorder="1" applyAlignment="1">
      <alignment vertical="center" wrapText="1"/>
    </xf>
    <xf numFmtId="0" fontId="8" fillId="0" borderId="0" xfId="0" quotePrefix="1" applyFont="1" applyFill="1" applyAlignment="1">
      <alignment horizontal="left"/>
    </xf>
    <xf numFmtId="0" fontId="13" fillId="0" borderId="0" xfId="4" applyFont="1" applyFill="1"/>
    <xf numFmtId="0" fontId="8" fillId="0" borderId="0" xfId="0" applyFont="1" applyFill="1"/>
    <xf numFmtId="0" fontId="3" fillId="0" borderId="3" xfId="6" applyNumberFormat="1" applyFont="1" applyFill="1" applyBorder="1" applyAlignment="1">
      <alignment horizontal="center" vertical="center" wrapText="1"/>
    </xf>
    <xf numFmtId="0" fontId="13" fillId="0" borderId="3" xfId="0" applyFont="1" applyFill="1" applyBorder="1" applyAlignment="1">
      <alignment vertical="center" wrapText="1"/>
    </xf>
    <xf numFmtId="165" fontId="8" fillId="0" borderId="3" xfId="11" applyNumberFormat="1" applyFont="1" applyFill="1" applyBorder="1" applyAlignment="1">
      <alignment horizontal="center" vertical="center" wrapText="1"/>
    </xf>
    <xf numFmtId="165" fontId="3" fillId="0" borderId="3" xfId="11" applyNumberFormat="1" applyFont="1" applyFill="1" applyBorder="1" applyAlignment="1">
      <alignment horizontal="center" vertical="center" wrapText="1"/>
    </xf>
    <xf numFmtId="165" fontId="13" fillId="0" borderId="0" xfId="0" applyNumberFormat="1" applyFont="1" applyFill="1"/>
    <xf numFmtId="0" fontId="3" fillId="0" borderId="3" xfId="6" applyNumberFormat="1" applyFont="1" applyFill="1" applyBorder="1" applyAlignment="1">
      <alignment horizontal="center" vertical="center" wrapText="1"/>
    </xf>
    <xf numFmtId="0" fontId="3" fillId="0" borderId="0" xfId="0" applyFont="1" applyFill="1" applyAlignment="1">
      <alignment horizontal="center" wrapText="1"/>
    </xf>
    <xf numFmtId="0" fontId="8" fillId="0" borderId="1" xfId="0" applyFont="1" applyFill="1" applyBorder="1" applyAlignment="1">
      <alignment horizontal="left"/>
    </xf>
    <xf numFmtId="0" fontId="3" fillId="0" borderId="0" xfId="0" applyFont="1" applyFill="1" applyAlignment="1">
      <alignment horizontal="right"/>
    </xf>
    <xf numFmtId="0" fontId="8" fillId="0" borderId="0"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65" fontId="3" fillId="0" borderId="3" xfId="11" applyNumberFormat="1" applyFont="1" applyFill="1" applyBorder="1" applyAlignment="1">
      <alignment horizontal="right" vertical="center"/>
    </xf>
    <xf numFmtId="165" fontId="13" fillId="0" borderId="3" xfId="11" applyNumberFormat="1" applyFont="1" applyFill="1" applyBorder="1" applyAlignment="1">
      <alignment horizontal="right" vertical="center"/>
    </xf>
    <xf numFmtId="165" fontId="8" fillId="0" borderId="3" xfId="11" applyNumberFormat="1" applyFont="1" applyFill="1" applyBorder="1" applyAlignment="1">
      <alignment horizontal="right" vertical="center"/>
    </xf>
    <xf numFmtId="165" fontId="3" fillId="0" borderId="3" xfId="11" applyNumberFormat="1" applyFont="1" applyFill="1" applyBorder="1" applyAlignment="1">
      <alignment horizontal="right" vertical="center" wrapText="1"/>
    </xf>
    <xf numFmtId="165" fontId="3" fillId="2" borderId="3" xfId="11" applyNumberFormat="1" applyFont="1" applyFill="1" applyBorder="1" applyAlignment="1">
      <alignment horizontal="right" vertical="center" wrapText="1"/>
    </xf>
    <xf numFmtId="165" fontId="13" fillId="0" borderId="3" xfId="11" applyNumberFormat="1" applyFont="1" applyFill="1" applyBorder="1" applyAlignment="1">
      <alignment horizontal="right" vertical="center" wrapText="1"/>
    </xf>
    <xf numFmtId="166" fontId="13" fillId="0" borderId="3" xfId="12" applyNumberFormat="1" applyFont="1" applyFill="1" applyBorder="1" applyAlignment="1">
      <alignment horizontal="center" vertical="center"/>
    </xf>
    <xf numFmtId="166" fontId="3" fillId="0" borderId="3" xfId="12" applyNumberFormat="1" applyFont="1" applyFill="1" applyBorder="1" applyAlignment="1">
      <alignment horizontal="center" vertical="center"/>
    </xf>
    <xf numFmtId="166" fontId="8" fillId="0" borderId="3" xfId="12" applyNumberFormat="1" applyFont="1" applyFill="1" applyBorder="1" applyAlignment="1">
      <alignment horizontal="center" vertical="center"/>
    </xf>
  </cellXfs>
  <cellStyles count="13">
    <cellStyle name="Comma" xfId="11" builtinId="3"/>
    <cellStyle name="Comma 2" xfId="1" xr:uid="{00000000-0005-0000-0000-000001000000}"/>
    <cellStyle name="Currency 2" xfId="2" xr:uid="{00000000-0005-0000-0000-000002000000}"/>
    <cellStyle name="HAI" xfId="3" xr:uid="{00000000-0005-0000-0000-000003000000}"/>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Normal 8" xfId="10" xr:uid="{00000000-0005-0000-0000-00000B00000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tabSelected="1" zoomScale="85" zoomScaleNormal="85" workbookViewId="0">
      <pane xSplit="2" ySplit="7" topLeftCell="C18" activePane="bottomRight" state="frozen"/>
      <selection pane="topRight" activeCell="C1" sqref="C1"/>
      <selection pane="bottomLeft" activeCell="A8" sqref="A8"/>
      <selection pane="bottomRight" activeCell="E24" sqref="E24"/>
    </sheetView>
  </sheetViews>
  <sheetFormatPr defaultColWidth="12.85546875" defaultRowHeight="15" x14ac:dyDescent="0.25"/>
  <cols>
    <col min="1" max="1" width="7.28515625" style="4" customWidth="1"/>
    <col min="2" max="2" width="55.85546875" style="4" customWidth="1"/>
    <col min="3" max="4" width="14.5703125" style="4" customWidth="1"/>
    <col min="5" max="6" width="12" style="4" customWidth="1"/>
    <col min="7" max="7" width="14" style="4" hidden="1" customWidth="1"/>
    <col min="8" max="16384" width="12.85546875" style="4"/>
  </cols>
  <sheetData>
    <row r="1" spans="1:7" ht="21" customHeight="1" x14ac:dyDescent="0.25">
      <c r="A1" s="3" t="s">
        <v>46</v>
      </c>
      <c r="B1" s="3"/>
      <c r="C1" s="3"/>
      <c r="D1" s="38" t="s">
        <v>37</v>
      </c>
      <c r="E1" s="38"/>
      <c r="F1" s="38"/>
    </row>
    <row r="2" spans="1:7" ht="13.9" x14ac:dyDescent="0.25">
      <c r="A2" s="5"/>
      <c r="B2" s="5"/>
      <c r="C2" s="6"/>
      <c r="D2" s="6"/>
      <c r="E2" s="6"/>
      <c r="F2" s="6"/>
    </row>
    <row r="3" spans="1:7" ht="27" customHeight="1" x14ac:dyDescent="0.25">
      <c r="A3" s="36" t="s">
        <v>47</v>
      </c>
      <c r="B3" s="36"/>
      <c r="C3" s="36"/>
      <c r="D3" s="36"/>
      <c r="E3" s="36"/>
      <c r="F3" s="36"/>
    </row>
    <row r="4" spans="1:7" ht="13.9" x14ac:dyDescent="0.25">
      <c r="A4" s="39"/>
      <c r="B4" s="39"/>
      <c r="C4" s="39"/>
      <c r="D4" s="39"/>
      <c r="E4" s="39"/>
      <c r="F4" s="39"/>
    </row>
    <row r="5" spans="1:7" ht="17.25" customHeight="1" x14ac:dyDescent="0.25">
      <c r="A5" s="40"/>
      <c r="B5" s="40"/>
      <c r="C5" s="40"/>
      <c r="D5" s="7"/>
      <c r="E5" s="8"/>
      <c r="F5" s="1" t="s">
        <v>0</v>
      </c>
    </row>
    <row r="6" spans="1:7" ht="34.9" customHeight="1" x14ac:dyDescent="0.25">
      <c r="A6" s="41" t="s">
        <v>1</v>
      </c>
      <c r="B6" s="42" t="s">
        <v>2</v>
      </c>
      <c r="C6" s="42" t="s">
        <v>33</v>
      </c>
      <c r="D6" s="35" t="s">
        <v>48</v>
      </c>
      <c r="E6" s="35" t="s">
        <v>34</v>
      </c>
      <c r="F6" s="35"/>
      <c r="G6" s="35" t="s">
        <v>49</v>
      </c>
    </row>
    <row r="7" spans="1:7" ht="45" customHeight="1" x14ac:dyDescent="0.25">
      <c r="A7" s="41"/>
      <c r="B7" s="41"/>
      <c r="C7" s="42"/>
      <c r="D7" s="35"/>
      <c r="E7" s="30" t="s">
        <v>33</v>
      </c>
      <c r="F7" s="9" t="s">
        <v>35</v>
      </c>
      <c r="G7" s="35"/>
    </row>
    <row r="8" spans="1:7" s="2" customFormat="1" ht="21" customHeight="1" x14ac:dyDescent="0.25">
      <c r="A8" s="10" t="s">
        <v>3</v>
      </c>
      <c r="B8" s="11" t="s">
        <v>38</v>
      </c>
      <c r="C8" s="43">
        <f>C9+C28+C29+C36</f>
        <v>3450000</v>
      </c>
      <c r="D8" s="43">
        <v>5080388</v>
      </c>
      <c r="E8" s="50">
        <f t="shared" ref="E8:E17" si="0">D8/C8</f>
        <v>1.4725762318840581</v>
      </c>
      <c r="F8" s="50">
        <f t="shared" ref="F8:F27" si="1">D8/G8</f>
        <v>1.3946626930966175</v>
      </c>
      <c r="G8" s="12">
        <v>3642736</v>
      </c>
    </row>
    <row r="9" spans="1:7" s="22" customFormat="1" ht="21" customHeight="1" x14ac:dyDescent="0.2">
      <c r="A9" s="13" t="s">
        <v>5</v>
      </c>
      <c r="B9" s="14" t="s">
        <v>9</v>
      </c>
      <c r="C9" s="43">
        <f>SUM(C10:C17)+SUM(C23:C27)</f>
        <v>2970000</v>
      </c>
      <c r="D9" s="43">
        <f>SUM(D10:D17)+SUM(D23:D27)</f>
        <v>3668840</v>
      </c>
      <c r="E9" s="50">
        <f t="shared" si="0"/>
        <v>1.2352996632996633</v>
      </c>
      <c r="F9" s="50">
        <f t="shared" si="1"/>
        <v>1.1420396304100222</v>
      </c>
      <c r="G9" s="12">
        <f>SUM(G10:G17)+SUM(G23:G27)</f>
        <v>3212533</v>
      </c>
    </row>
    <row r="10" spans="1:7" ht="21" customHeight="1" x14ac:dyDescent="0.25">
      <c r="A10" s="15">
        <v>1</v>
      </c>
      <c r="B10" s="16" t="s">
        <v>39</v>
      </c>
      <c r="C10" s="44">
        <f>190000+85000</f>
        <v>275000</v>
      </c>
      <c r="D10" s="44">
        <v>230000</v>
      </c>
      <c r="E10" s="49">
        <f t="shared" si="0"/>
        <v>0.83636363636363631</v>
      </c>
      <c r="F10" s="49">
        <f t="shared" si="1"/>
        <v>0.73656804127343012</v>
      </c>
      <c r="G10" s="25">
        <v>312259</v>
      </c>
    </row>
    <row r="11" spans="1:7" ht="21" customHeight="1" x14ac:dyDescent="0.25">
      <c r="A11" s="15">
        <f>+A10+1</f>
        <v>2</v>
      </c>
      <c r="B11" s="16" t="s">
        <v>10</v>
      </c>
      <c r="C11" s="44">
        <v>32800</v>
      </c>
      <c r="D11" s="44">
        <v>72000</v>
      </c>
      <c r="E11" s="49">
        <f t="shared" si="0"/>
        <v>2.1951219512195124</v>
      </c>
      <c r="F11" s="49">
        <f t="shared" si="1"/>
        <v>1.8056426332288402</v>
      </c>
      <c r="G11" s="25">
        <v>39875</v>
      </c>
    </row>
    <row r="12" spans="1:7" ht="21" customHeight="1" x14ac:dyDescent="0.25">
      <c r="A12" s="15">
        <f>A11+1</f>
        <v>3</v>
      </c>
      <c r="B12" s="31" t="s">
        <v>11</v>
      </c>
      <c r="C12" s="44">
        <v>742000</v>
      </c>
      <c r="D12" s="44">
        <v>940000</v>
      </c>
      <c r="E12" s="49">
        <f t="shared" si="0"/>
        <v>1.2668463611859839</v>
      </c>
      <c r="F12" s="49">
        <f t="shared" si="1"/>
        <v>1.271811912548048</v>
      </c>
      <c r="G12" s="25">
        <v>739103</v>
      </c>
    </row>
    <row r="13" spans="1:7" ht="21" customHeight="1" x14ac:dyDescent="0.25">
      <c r="A13" s="15">
        <f>A12+1</f>
        <v>4</v>
      </c>
      <c r="B13" s="16" t="s">
        <v>12</v>
      </c>
      <c r="C13" s="44">
        <v>90000</v>
      </c>
      <c r="D13" s="44">
        <v>165000</v>
      </c>
      <c r="E13" s="49">
        <f t="shared" si="0"/>
        <v>1.8333333333333333</v>
      </c>
      <c r="F13" s="49">
        <f t="shared" si="1"/>
        <v>1.5338136184057634</v>
      </c>
      <c r="G13" s="25">
        <v>107575</v>
      </c>
    </row>
    <row r="14" spans="1:7" ht="21" customHeight="1" x14ac:dyDescent="0.25">
      <c r="A14" s="15">
        <f>A13+1</f>
        <v>5</v>
      </c>
      <c r="B14" s="16" t="s">
        <v>13</v>
      </c>
      <c r="C14" s="44">
        <v>500000</v>
      </c>
      <c r="D14" s="44">
        <v>470000</v>
      </c>
      <c r="E14" s="49">
        <f t="shared" si="0"/>
        <v>0.94</v>
      </c>
      <c r="F14" s="49">
        <f t="shared" si="1"/>
        <v>0.99722051303812775</v>
      </c>
      <c r="G14" s="25">
        <v>471310</v>
      </c>
    </row>
    <row r="15" spans="1:7" ht="21" customHeight="1" x14ac:dyDescent="0.25">
      <c r="A15" s="15">
        <f>A14+1</f>
        <v>6</v>
      </c>
      <c r="B15" s="16" t="s">
        <v>14</v>
      </c>
      <c r="C15" s="44">
        <v>150000</v>
      </c>
      <c r="D15" s="44">
        <v>210000</v>
      </c>
      <c r="E15" s="49">
        <f t="shared" si="0"/>
        <v>1.4</v>
      </c>
      <c r="F15" s="49">
        <f t="shared" si="1"/>
        <v>1.2775199080185666</v>
      </c>
      <c r="G15" s="25">
        <v>164381</v>
      </c>
    </row>
    <row r="16" spans="1:7" ht="21" customHeight="1" x14ac:dyDescent="0.25">
      <c r="A16" s="15">
        <f>A15+1</f>
        <v>7</v>
      </c>
      <c r="B16" s="16" t="s">
        <v>15</v>
      </c>
      <c r="C16" s="44">
        <v>72600</v>
      </c>
      <c r="D16" s="44">
        <v>71000</v>
      </c>
      <c r="E16" s="49">
        <f t="shared" si="0"/>
        <v>0.97796143250688705</v>
      </c>
      <c r="F16" s="49">
        <f t="shared" si="1"/>
        <v>1.1187092301389721</v>
      </c>
      <c r="G16" s="25">
        <v>63466</v>
      </c>
    </row>
    <row r="17" spans="1:7" ht="21.75" customHeight="1" x14ac:dyDescent="0.25">
      <c r="A17" s="15">
        <v>8</v>
      </c>
      <c r="B17" s="16" t="s">
        <v>40</v>
      </c>
      <c r="C17" s="44">
        <f>SUM(C18:C22)</f>
        <v>948100</v>
      </c>
      <c r="D17" s="44">
        <f>SUM(D18:D22)</f>
        <v>1334840</v>
      </c>
      <c r="E17" s="49">
        <f t="shared" si="0"/>
        <v>1.4079105579580213</v>
      </c>
      <c r="F17" s="49">
        <f t="shared" si="1"/>
        <v>1.1857476479852753</v>
      </c>
      <c r="G17" s="17">
        <f>SUM(G18:G22)</f>
        <v>1125737</v>
      </c>
    </row>
    <row r="18" spans="1:7" s="29" customFormat="1" ht="21" customHeight="1" x14ac:dyDescent="0.25">
      <c r="A18" s="18" t="s">
        <v>8</v>
      </c>
      <c r="B18" s="19" t="s">
        <v>16</v>
      </c>
      <c r="C18" s="45"/>
      <c r="D18" s="45">
        <v>11</v>
      </c>
      <c r="E18" s="51"/>
      <c r="F18" s="51">
        <f t="shared" si="1"/>
        <v>8.8709677419354843E-2</v>
      </c>
      <c r="G18" s="32">
        <v>124</v>
      </c>
    </row>
    <row r="19" spans="1:7" s="29" customFormat="1" ht="21" customHeight="1" x14ac:dyDescent="0.25">
      <c r="A19" s="18" t="s">
        <v>8</v>
      </c>
      <c r="B19" s="19" t="s">
        <v>17</v>
      </c>
      <c r="C19" s="45">
        <v>5000</v>
      </c>
      <c r="D19" s="45">
        <v>5500</v>
      </c>
      <c r="E19" s="51">
        <f t="shared" ref="E19:E27" si="2">D19/C19</f>
        <v>1.1000000000000001</v>
      </c>
      <c r="F19" s="51">
        <f t="shared" si="1"/>
        <v>1.0576923076923077</v>
      </c>
      <c r="G19" s="32">
        <v>5200</v>
      </c>
    </row>
    <row r="20" spans="1:7" s="29" customFormat="1" ht="21" customHeight="1" x14ac:dyDescent="0.25">
      <c r="A20" s="18" t="s">
        <v>8</v>
      </c>
      <c r="B20" s="19" t="s">
        <v>19</v>
      </c>
      <c r="C20" s="45">
        <v>920000</v>
      </c>
      <c r="D20" s="45">
        <v>1215000</v>
      </c>
      <c r="E20" s="51">
        <f t="shared" si="2"/>
        <v>1.3206521739130435</v>
      </c>
      <c r="F20" s="51">
        <f t="shared" si="1"/>
        <v>1.1124621396629835</v>
      </c>
      <c r="G20" s="32">
        <v>1092172</v>
      </c>
    </row>
    <row r="21" spans="1:7" s="29" customFormat="1" ht="21" customHeight="1" x14ac:dyDescent="0.25">
      <c r="A21" s="18" t="s">
        <v>8</v>
      </c>
      <c r="B21" s="19" t="s">
        <v>18</v>
      </c>
      <c r="C21" s="45">
        <v>23000</v>
      </c>
      <c r="D21" s="45">
        <v>114000</v>
      </c>
      <c r="E21" s="51">
        <f t="shared" si="2"/>
        <v>4.9565217391304346</v>
      </c>
      <c r="F21" s="51">
        <f t="shared" si="1"/>
        <v>4.0765242267119612</v>
      </c>
      <c r="G21" s="32">
        <v>27965</v>
      </c>
    </row>
    <row r="22" spans="1:7" s="29" customFormat="1" ht="21" customHeight="1" x14ac:dyDescent="0.25">
      <c r="A22" s="18" t="s">
        <v>8</v>
      </c>
      <c r="B22" s="19" t="s">
        <v>20</v>
      </c>
      <c r="C22" s="45">
        <v>100</v>
      </c>
      <c r="D22" s="45">
        <v>329</v>
      </c>
      <c r="E22" s="51">
        <f t="shared" si="2"/>
        <v>3.29</v>
      </c>
      <c r="F22" s="51">
        <f t="shared" si="1"/>
        <v>1.1920289855072463</v>
      </c>
      <c r="G22" s="32">
        <v>276</v>
      </c>
    </row>
    <row r="23" spans="1:7" ht="21" customHeight="1" x14ac:dyDescent="0.25">
      <c r="A23" s="15">
        <v>9</v>
      </c>
      <c r="B23" s="16" t="s">
        <v>22</v>
      </c>
      <c r="C23" s="44">
        <v>15000</v>
      </c>
      <c r="D23" s="44">
        <v>16000</v>
      </c>
      <c r="E23" s="49">
        <f t="shared" si="2"/>
        <v>1.0666666666666667</v>
      </c>
      <c r="F23" s="49">
        <f t="shared" si="1"/>
        <v>0.80873433077234125</v>
      </c>
      <c r="G23" s="25">
        <v>19784</v>
      </c>
    </row>
    <row r="24" spans="1:7" ht="45" x14ac:dyDescent="0.25">
      <c r="A24" s="20">
        <f>A23+1</f>
        <v>10</v>
      </c>
      <c r="B24" s="21" t="s">
        <v>25</v>
      </c>
      <c r="C24" s="44">
        <v>5500</v>
      </c>
      <c r="D24" s="44">
        <v>6800</v>
      </c>
      <c r="E24" s="49">
        <f t="shared" si="2"/>
        <v>1.2363636363636363</v>
      </c>
      <c r="F24" s="49">
        <f t="shared" si="1"/>
        <v>0.53848590433956289</v>
      </c>
      <c r="G24" s="25">
        <v>12628</v>
      </c>
    </row>
    <row r="25" spans="1:7" ht="21" customHeight="1" x14ac:dyDescent="0.25">
      <c r="A25" s="15">
        <v>11</v>
      </c>
      <c r="B25" s="16" t="s">
        <v>21</v>
      </c>
      <c r="C25" s="44">
        <v>40000</v>
      </c>
      <c r="D25" s="44">
        <v>37000</v>
      </c>
      <c r="E25" s="49">
        <f t="shared" si="2"/>
        <v>0.92500000000000004</v>
      </c>
      <c r="F25" s="49">
        <f t="shared" si="1"/>
        <v>0.97486430942720137</v>
      </c>
      <c r="G25" s="25">
        <v>37954</v>
      </c>
    </row>
    <row r="26" spans="1:7" ht="21.6" customHeight="1" x14ac:dyDescent="0.25">
      <c r="A26" s="15">
        <f>A25+1</f>
        <v>12</v>
      </c>
      <c r="B26" s="16" t="s">
        <v>24</v>
      </c>
      <c r="C26" s="44">
        <v>7000</v>
      </c>
      <c r="D26" s="44">
        <v>8200</v>
      </c>
      <c r="E26" s="49">
        <f t="shared" si="2"/>
        <v>1.1714285714285715</v>
      </c>
      <c r="F26" s="49">
        <f t="shared" si="1"/>
        <v>0.8881187046463771</v>
      </c>
      <c r="G26" s="25">
        <v>9233</v>
      </c>
    </row>
    <row r="27" spans="1:7" ht="21.6" customHeight="1" x14ac:dyDescent="0.25">
      <c r="A27" s="15">
        <f>A26+1</f>
        <v>13</v>
      </c>
      <c r="B27" s="16" t="s">
        <v>23</v>
      </c>
      <c r="C27" s="44">
        <v>92000</v>
      </c>
      <c r="D27" s="44">
        <v>108000</v>
      </c>
      <c r="E27" s="49">
        <f t="shared" si="2"/>
        <v>1.173913043478261</v>
      </c>
      <c r="F27" s="49">
        <f t="shared" si="1"/>
        <v>0.98875746145676935</v>
      </c>
      <c r="G27" s="25">
        <v>109228</v>
      </c>
    </row>
    <row r="28" spans="1:7" s="22" customFormat="1" ht="21" customHeight="1" x14ac:dyDescent="0.2">
      <c r="A28" s="13" t="s">
        <v>6</v>
      </c>
      <c r="B28" s="14" t="s">
        <v>36</v>
      </c>
      <c r="C28" s="43"/>
      <c r="D28" s="43"/>
      <c r="E28" s="49"/>
      <c r="F28" s="49"/>
      <c r="G28" s="14"/>
    </row>
    <row r="29" spans="1:7" s="22" customFormat="1" ht="21.6" customHeight="1" x14ac:dyDescent="0.2">
      <c r="A29" s="13" t="s">
        <v>7</v>
      </c>
      <c r="B29" s="14" t="s">
        <v>41</v>
      </c>
      <c r="C29" s="43">
        <f>SUM(C30:C35)</f>
        <v>480000</v>
      </c>
      <c r="D29" s="43">
        <f>SUM(D30:D35)</f>
        <v>1400000</v>
      </c>
      <c r="E29" s="50">
        <f>D29/C29</f>
        <v>2.9166666666666665</v>
      </c>
      <c r="F29" s="50">
        <f>D29/G29</f>
        <v>3.6689938570559995</v>
      </c>
      <c r="G29" s="33">
        <v>381576</v>
      </c>
    </row>
    <row r="30" spans="1:7" ht="21.6" customHeight="1" x14ac:dyDescent="0.25">
      <c r="A30" s="15">
        <v>1</v>
      </c>
      <c r="B30" s="16" t="s">
        <v>26</v>
      </c>
      <c r="C30" s="44">
        <v>360000</v>
      </c>
      <c r="D30" s="44">
        <v>1304030</v>
      </c>
      <c r="E30" s="49">
        <f>D30/C30</f>
        <v>3.6223055555555557</v>
      </c>
      <c r="F30" s="49">
        <f>D30/G30</f>
        <v>4.5877779341401634</v>
      </c>
      <c r="G30" s="25">
        <v>284240</v>
      </c>
    </row>
    <row r="31" spans="1:7" ht="21.6" customHeight="1" x14ac:dyDescent="0.25">
      <c r="A31" s="15">
        <f>A30+1</f>
        <v>2</v>
      </c>
      <c r="B31" s="16" t="s">
        <v>27</v>
      </c>
      <c r="C31" s="44">
        <v>100000</v>
      </c>
      <c r="D31" s="44">
        <v>49254</v>
      </c>
      <c r="E31" s="49">
        <f>D31/C31</f>
        <v>0.49253999999999998</v>
      </c>
      <c r="F31" s="49">
        <f>D31/G31</f>
        <v>0.70485703654941467</v>
      </c>
      <c r="G31" s="25">
        <v>69878</v>
      </c>
    </row>
    <row r="32" spans="1:7" ht="21.6" customHeight="1" x14ac:dyDescent="0.25">
      <c r="A32" s="15">
        <f>A31+1</f>
        <v>3</v>
      </c>
      <c r="B32" s="16" t="s">
        <v>28</v>
      </c>
      <c r="C32" s="44">
        <v>20000</v>
      </c>
      <c r="D32" s="44">
        <v>30248</v>
      </c>
      <c r="E32" s="49">
        <f>D32/C32</f>
        <v>1.5124</v>
      </c>
      <c r="F32" s="49">
        <f>D32/G32</f>
        <v>1.3593995775470766</v>
      </c>
      <c r="G32" s="25">
        <v>22251</v>
      </c>
    </row>
    <row r="33" spans="1:10" ht="21.6" customHeight="1" x14ac:dyDescent="0.25">
      <c r="A33" s="15">
        <f>A32+1</f>
        <v>4</v>
      </c>
      <c r="B33" s="16" t="s">
        <v>29</v>
      </c>
      <c r="C33" s="44"/>
      <c r="D33" s="44">
        <v>10036</v>
      </c>
      <c r="E33" s="49"/>
      <c r="F33" s="49"/>
      <c r="G33" s="25"/>
    </row>
    <row r="34" spans="1:10" ht="21.6" customHeight="1" x14ac:dyDescent="0.25">
      <c r="A34" s="15">
        <v>5</v>
      </c>
      <c r="B34" s="16" t="s">
        <v>30</v>
      </c>
      <c r="C34" s="44"/>
      <c r="D34" s="44">
        <v>573</v>
      </c>
      <c r="E34" s="49"/>
      <c r="F34" s="49"/>
      <c r="G34" s="25"/>
      <c r="I34" s="34"/>
    </row>
    <row r="35" spans="1:10" ht="21.6" customHeight="1" x14ac:dyDescent="0.25">
      <c r="A35" s="15">
        <v>6</v>
      </c>
      <c r="B35" s="16" t="s">
        <v>31</v>
      </c>
      <c r="C35" s="44"/>
      <c r="D35" s="44">
        <f>1400000-D30-D31-D32-D33-D34</f>
        <v>5859</v>
      </c>
      <c r="E35" s="49"/>
      <c r="F35" s="49">
        <f>D35/G35</f>
        <v>1.125</v>
      </c>
      <c r="G35" s="25">
        <v>5208</v>
      </c>
    </row>
    <row r="36" spans="1:10" s="22" customFormat="1" ht="21.6" customHeight="1" x14ac:dyDescent="0.2">
      <c r="A36" s="13" t="s">
        <v>45</v>
      </c>
      <c r="B36" s="14" t="s">
        <v>32</v>
      </c>
      <c r="C36" s="43"/>
      <c r="D36" s="43"/>
      <c r="E36" s="50"/>
      <c r="F36" s="50"/>
      <c r="G36" s="14"/>
    </row>
    <row r="37" spans="1:10" s="22" customFormat="1" ht="21" customHeight="1" x14ac:dyDescent="0.25">
      <c r="A37" s="10" t="s">
        <v>4</v>
      </c>
      <c r="B37" s="23" t="s">
        <v>42</v>
      </c>
      <c r="C37" s="46">
        <v>2560700</v>
      </c>
      <c r="D37" s="47">
        <f>D38+D39</f>
        <v>3290780</v>
      </c>
      <c r="E37" s="50">
        <f>D37/C37</f>
        <v>1.2851095403600579</v>
      </c>
      <c r="F37" s="50">
        <f>D37/G37</f>
        <v>1.1435168107787905</v>
      </c>
      <c r="G37" s="33">
        <f>G38+G39</f>
        <v>2877771.4231929993</v>
      </c>
      <c r="J37" s="4"/>
    </row>
    <row r="38" spans="1:10" ht="21" customHeight="1" x14ac:dyDescent="0.25">
      <c r="A38" s="20">
        <v>1</v>
      </c>
      <c r="B38" s="24" t="s">
        <v>43</v>
      </c>
      <c r="C38" s="48">
        <v>1263440</v>
      </c>
      <c r="D38" s="44">
        <v>1524710</v>
      </c>
      <c r="E38" s="49">
        <f>D38/C38</f>
        <v>1.2067925663268537</v>
      </c>
      <c r="F38" s="49">
        <f>D38/G38</f>
        <v>1.1048262918962788</v>
      </c>
      <c r="G38" s="25">
        <v>1380045</v>
      </c>
    </row>
    <row r="39" spans="1:10" ht="21" customHeight="1" x14ac:dyDescent="0.25">
      <c r="A39" s="20">
        <v>2</v>
      </c>
      <c r="B39" s="26" t="s">
        <v>44</v>
      </c>
      <c r="C39" s="44">
        <v>1297260</v>
      </c>
      <c r="D39" s="44">
        <v>1766070</v>
      </c>
      <c r="E39" s="49">
        <f>D39/C39</f>
        <v>1.3613847648119883</v>
      </c>
      <c r="F39" s="49">
        <f>D39/G39</f>
        <v>1.1791672849270558</v>
      </c>
      <c r="G39" s="17">
        <v>1497726.4231929996</v>
      </c>
    </row>
    <row r="40" spans="1:10" ht="15.95" customHeight="1" x14ac:dyDescent="0.25">
      <c r="A40" s="37"/>
      <c r="B40" s="37"/>
      <c r="C40" s="37"/>
      <c r="D40" s="37"/>
      <c r="E40" s="37"/>
      <c r="F40" s="37"/>
    </row>
    <row r="41" spans="1:10" ht="22.5" customHeight="1" x14ac:dyDescent="0.25">
      <c r="B41" s="27"/>
    </row>
    <row r="42" spans="1:10" x14ac:dyDescent="0.25">
      <c r="B42" s="27"/>
    </row>
    <row r="43" spans="1:10" x14ac:dyDescent="0.25">
      <c r="A43" s="28"/>
      <c r="B43" s="27"/>
    </row>
    <row r="44" spans="1:10" x14ac:dyDescent="0.25">
      <c r="A44" s="28"/>
      <c r="B44" s="27"/>
    </row>
  </sheetData>
  <mergeCells count="11">
    <mergeCell ref="G6:G7"/>
    <mergeCell ref="A3:F3"/>
    <mergeCell ref="A40:F40"/>
    <mergeCell ref="D1:F1"/>
    <mergeCell ref="A4:F4"/>
    <mergeCell ref="A5:C5"/>
    <mergeCell ref="A6:A7"/>
    <mergeCell ref="B6:B7"/>
    <mergeCell ref="C6:C7"/>
    <mergeCell ref="D6:D7"/>
    <mergeCell ref="E6:F6"/>
  </mergeCells>
  <pageMargins left="0.7" right="0.7" top="0.75" bottom="0.75" header="0.3" footer="0.3"/>
  <pageSetup scale="7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2021-12-14T03:31:24Z</cp:lastPrinted>
  <dcterms:created xsi:type="dcterms:W3CDTF">2018-08-22T07:49:45Z</dcterms:created>
  <dcterms:modified xsi:type="dcterms:W3CDTF">2021-12-14T09:10:06Z</dcterms:modified>
</cp:coreProperties>
</file>