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19440" windowHeight="11640"/>
  </bookViews>
  <sheets>
    <sheet name="BAO CAO" sheetId="1" r:id="rId1"/>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8" i="1" l="1"/>
  <c r="G39" i="1"/>
  <c r="G35" i="1"/>
  <c r="D38" i="1"/>
  <c r="D35" i="1" l="1"/>
  <c r="G17" i="1"/>
  <c r="G9" i="1" s="1"/>
  <c r="D17" i="1"/>
  <c r="F10" i="1" l="1"/>
  <c r="F11" i="1"/>
  <c r="F12" i="1"/>
  <c r="F13" i="1"/>
  <c r="F14" i="1"/>
  <c r="F15" i="1"/>
  <c r="F16" i="1"/>
  <c r="F17" i="1"/>
  <c r="F18" i="1"/>
  <c r="F19" i="1"/>
  <c r="F20" i="1"/>
  <c r="F21" i="1"/>
  <c r="F22" i="1"/>
  <c r="F23" i="1"/>
  <c r="F24" i="1"/>
  <c r="F25" i="1"/>
  <c r="F26" i="1"/>
  <c r="F27" i="1"/>
  <c r="F30" i="1"/>
  <c r="F31" i="1"/>
  <c r="F32" i="1"/>
  <c r="F35" i="1"/>
  <c r="F37" i="1"/>
  <c r="F38" i="1"/>
  <c r="E11" i="1"/>
  <c r="E12" i="1"/>
  <c r="E13" i="1"/>
  <c r="E14" i="1"/>
  <c r="E15" i="1"/>
  <c r="E16" i="1"/>
  <c r="E19" i="1"/>
  <c r="E20" i="1"/>
  <c r="E21" i="1"/>
  <c r="E22" i="1"/>
  <c r="E23" i="1"/>
  <c r="E24" i="1"/>
  <c r="E25" i="1"/>
  <c r="E26" i="1"/>
  <c r="E27" i="1"/>
  <c r="E30" i="1"/>
  <c r="E31" i="1"/>
  <c r="E32" i="1"/>
  <c r="E37" i="1"/>
  <c r="E38" i="1"/>
  <c r="D39" i="1"/>
  <c r="F39" i="1" s="1"/>
  <c r="D29" i="1"/>
  <c r="F29" i="1" s="1"/>
  <c r="C29" i="1"/>
  <c r="D9" i="1"/>
  <c r="E29" i="1" l="1"/>
  <c r="F8" i="1"/>
  <c r="E39" i="1"/>
  <c r="F9" i="1"/>
  <c r="C17" i="1"/>
  <c r="E17" i="1" s="1"/>
  <c r="C10" i="1"/>
  <c r="E10" i="1" s="1"/>
  <c r="C9" i="1" l="1"/>
  <c r="A31" i="1"/>
  <c r="A32" i="1" s="1"/>
  <c r="A33" i="1" s="1"/>
  <c r="A26" i="1"/>
  <c r="A27" i="1" s="1"/>
  <c r="A24" i="1"/>
  <c r="A11" i="1"/>
  <c r="A12" i="1"/>
  <c r="A13" i="1" s="1"/>
  <c r="A14" i="1" s="1"/>
  <c r="A15" i="1" s="1"/>
  <c r="A16" i="1" s="1"/>
  <c r="C8" i="1" l="1"/>
  <c r="E8" i="1" s="1"/>
  <c r="E9" i="1"/>
</calcChain>
</file>

<file path=xl/comments1.xml><?xml version="1.0" encoding="utf-8"?>
<comments xmlns="http://schemas.openxmlformats.org/spreadsheetml/2006/main">
  <authors>
    <author>DELL</author>
  </authors>
  <commentList>
    <comment ref="G35" authorId="0">
      <text>
        <r>
          <rPr>
            <b/>
            <sz val="9"/>
            <color indexed="81"/>
            <rFont val="Tahoma"/>
            <family val="2"/>
          </rPr>
          <t>DELL:</t>
        </r>
        <r>
          <rPr>
            <sz val="9"/>
            <color indexed="81"/>
            <rFont val="Tahoma"/>
            <family val="2"/>
          </rPr>
          <t xml:space="preserve">
gồm 38 trđ thuế chống bán phá giá
</t>
        </r>
      </text>
    </comment>
  </commentList>
</comments>
</file>

<file path=xl/sharedStrings.xml><?xml version="1.0" encoding="utf-8"?>
<sst xmlns="http://schemas.openxmlformats.org/spreadsheetml/2006/main" count="55" uniqueCount="50">
  <si>
    <t>Đơn vị: Triệu đồng</t>
  </si>
  <si>
    <t>STT</t>
  </si>
  <si>
    <t>NỘI DUNG</t>
  </si>
  <si>
    <t>A</t>
  </si>
  <si>
    <t>B</t>
  </si>
  <si>
    <t>I</t>
  </si>
  <si>
    <t>II</t>
  </si>
  <si>
    <t>III</t>
  </si>
  <si>
    <t>-</t>
  </si>
  <si>
    <t>Thu nội địa</t>
  </si>
  <si>
    <t xml:space="preserve">Thu từ khu vực doanh nghiệp có vốn đầu tư nước ngoài </t>
  </si>
  <si>
    <t>Thu từ khu vực kinh tế ngoài quốc doanh</t>
  </si>
  <si>
    <t>Thuế thu nhập cá nhân</t>
  </si>
  <si>
    <t>Thuế bảo vệ môi trường</t>
  </si>
  <si>
    <t>Lệ phí trước bạ</t>
  </si>
  <si>
    <t xml:space="preserve">Thu phí, lệ phí </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</si>
  <si>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</si>
  <si>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</si>
  <si>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</si>
  <si>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</si>
  <si>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</si>
  <si>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</si>
  <si>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 tiền cấp quyền khai thác khoáng sản</t>
  </si>
  <si>
    <t>Thu khác ngân sách</t>
  </si>
  <si>
    <t>Thu từ quỹ đất công ích, hoa lợi công sản khác</t>
  </si>
  <si>
    <t>Thu hồi vốn, thu cổ tức, lợi nhuận được chia của Nhà nước và lợi nhuận sau thuế còn lại sau khi trích lập các quỹ của doanh nghiệp nhà nước</t>
  </si>
  <si>
    <t>Thuế giá trị gia tăng thu từ hàng hóa nhập khẩu</t>
  </si>
  <si>
    <t>Thuế xuất khẩu</t>
  </si>
  <si>
    <t>Thuế nhập khẩu</t>
  </si>
  <si>
    <t>Thuế tiêu thụ đặc biệt thu từ hàng hóa nhập khẩu</t>
  </si>
  <si>
    <t>Thuế  bảo vệ môi trường thu từ hàng hóa nhập khẩu</t>
  </si>
  <si>
    <t>Thu khác</t>
  </si>
  <si>
    <t>Thu viện trợ</t>
  </si>
  <si>
    <t>DỰ TOÁN NĂM</t>
  </si>
  <si>
    <t>SO SÁNH ƯỚC THỰC HIỆN VỚI (%)</t>
  </si>
  <si>
    <t>CÙNG KỲ NĂM TRƯỚC</t>
  </si>
  <si>
    <t>Thu từ dầu thô</t>
  </si>
  <si>
    <t>Biểu số 60/CK-NSNN</t>
  </si>
  <si>
    <t>TỔNG THU NSNN TRÊN ĐỊA BÀN</t>
  </si>
  <si>
    <t>Thu từ khu vực DNNN</t>
  </si>
  <si>
    <t>Các khoản thu về nhà, đất</t>
  </si>
  <si>
    <t>Thu từ hoạt động xuất nhập khẩu</t>
  </si>
  <si>
    <t>THU NSĐP ĐƯỢC HƯỞNG THEO PHÂN CẤP</t>
  </si>
  <si>
    <t>Từ các khoản thu phân chia</t>
  </si>
  <si>
    <t>Các khoản thu NSĐP được hưởng 100%</t>
  </si>
  <si>
    <t>IV</t>
  </si>
  <si>
    <t>UBND TỈNH QUẢNG TRỊ</t>
  </si>
  <si>
    <t>ƯỚC THỰC HIỆN QUÝ 
II NĂM 2020</t>
  </si>
  <si>
    <t>ƯỚC THỰC HIỆN 6 THÁNG</t>
  </si>
  <si>
    <t>ƯỚC THỰC HIỆN THU NGÂN SÁCH NHÀ NƯỚC 6 THÁNG NĂM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</si>
</sst>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quot;&quot;;_(@_)"/>
    <numFmt numFmtId="165" formatCode="_(* #,##0_);_(* \(#,##0\);_(* &quot;-&quot;??_);_(@_)"/>
    <numFmt numFmtId="166" formatCode="0.0%"/>
  </numFmts>
  <fonts count="14" x14ac:knownFonts="1">
    <font>
      <sz val="11"/>
      <color theme="1"/>
      <name val="Calibri"/>
      <family val="2"/>
      <scheme val="minor"/>
    </font>
    <font>
      <sz val="12"/>
      <name val=".VnArial Narrow"/>
    </font>
    <font>
      <sz val="12"/>
      <name val=".VnArial Narrow"/>
      <family val="2"/>
    </font>
    <font>
      <b/>
      <sz val="11"/>
      <name val="Times New Roman"/>
      <family val="1"/>
    </font>
    <font>
      <sz val="12"/>
      <name val=".VnTime"/>
      <family val="2"/>
    </font>
    <font>
      <sz val="10"/>
      <name val="Arial"/>
      <family val="2"/>
      <charset val="163"/>
    </font>
    <font>
      <sz val="13"/>
      <name val=".VnTime"/>
      <family val="2"/>
    </font>
    <font>
      <sz val="11"/>
      <name val="Times New Roman"/>
      <family val="1"/>
      <charset val="163"/>
    </font>
    <font>
      <i/>
      <sz val="11"/>
      <name val="Times New Roman"/>
      <family val="1"/>
    </font>
    <font>
      <sz val="11"/>
      <color theme="1"/>
      <name val="Calibri"/>
      <family val="2"/>
      <charset val="163"/>
      <scheme val="minor"/>
    </font>
    <font>
      <sz val="11"/>
      <color theme="1"/>
      <name val="Calibri"/>
      <family val="2"/>
      <scheme val="minor"/>
    </font>
    <font>
      <b/>
      <sz val="9"/>
      <color indexed="81"/>
      <name val="Tahoma"/>
      <family val="2"/>
    </font>
    <font>
      <sz val="9"/>
      <color indexed="81"/>
      <name val="Tahoma"/>
      <family val="2"/>
    </font>
    <font>
      <sz val="11"/>
      <name val="Times New Roman"/>
      <family val="1"/>
    </font>
  </fonts>
  <fills count="2">
    <fill>
      <patternFill patternType="none"/>
    </fill>
    <fill>
      <patternFill patternType="gray125"/>
    </fill>
  </fills>
  <borders count="4">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3">
    <xf numFmtId="0" fontId="0" fillId="0" borderId="0"/>
    <xf numFmtId="43" fontId="7" fillId="0" borderId="0" applyFont="0" applyFill="0" applyBorder="0" applyAlignment="0" applyProtection="0"/>
    <xf numFmtId="44" fontId="7" fillId="0" borderId="0" applyFont="0" applyFill="0" applyBorder="0" applyAlignment="0" applyProtection="0"/>
    <xf numFmtId="164" fontId="6" fillId="0" borderId="0" applyFont="0" applyFill="0" applyBorder="0" applyAlignment="0" applyProtection="0"/>
    <xf numFmtId="0" fontId="4" fillId="0" borderId="0"/>
    <xf numFmtId="0" fontId="5" fillId="0" borderId="0"/>
    <xf numFmtId="0" fontId="2" fillId="0" borderId="0"/>
    <xf numFmtId="0" fontId="9" fillId="0" borderId="0"/>
    <xf numFmtId="0" fontId="4" fillId="0" borderId="0"/>
    <xf numFmtId="0" fontId="7" fillId="0" borderId="0"/>
    <xf numFmtId="0" fontId="1" fillId="0" borderId="0"/>
    <xf numFmtId="43" fontId="10" fillId="0" borderId="0" applyFont="0" applyFill="0" applyBorder="0" applyAlignment="0" applyProtection="0"/>
    <xf numFmtId="9" fontId="10" fillId="0" borderId="0" applyFont="0" applyFill="0" applyBorder="0" applyAlignment="0" applyProtection="0"/>
  </cellStyleXfs>
  <cellXfs count="48">
    <xf numFmtId="0" fontId="0" fillId="0" borderId="0" xfId="0"/>
    <xf numFmtId="0" fontId="8" fillId="0" borderId="0" xfId="0" applyFont="1" applyFill="1" applyBorder="1" applyAlignment="1">
      <alignment horizontal="right"/>
    </xf>
    <xf numFmtId="0" fontId="3" fillId="0" borderId="0" xfId="0" applyFont="1" applyFill="1" applyAlignment="1">
      <alignment vertical="center"/>
    </xf>
    <xf numFmtId="0" fontId="3" fillId="0" borderId="0" xfId="0" applyFont="1" applyFill="1" applyAlignment="1"/>
    <xf numFmtId="0" fontId="13" fillId="0" borderId="0" xfId="0" applyFont="1" applyFill="1"/>
    <xf numFmtId="0" fontId="3" fillId="0" borderId="0" xfId="0" applyFont="1" applyFill="1" applyAlignment="1">
      <alignment horizontal="left"/>
    </xf>
    <xf numFmtId="0" fontId="13" fillId="0" borderId="0" xfId="0" applyFont="1" applyFill="1" applyAlignment="1">
      <alignment horizontal="centerContinuous"/>
    </xf>
    <xf numFmtId="0" fontId="13" fillId="0" borderId="0" xfId="0" applyFont="1" applyFill="1" applyAlignment="1">
      <alignment vertical="center"/>
    </xf>
    <xf numFmtId="0" fontId="8" fillId="0" borderId="0" xfId="0" applyFont="1" applyFill="1" applyAlignment="1">
      <alignment horizontal="centerContinuous" vertical="center"/>
    </xf>
    <xf numFmtId="14" fontId="3" fillId="0" borderId="3" xfId="6" applyNumberFormat="1"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3" xfId="0" applyNumberFormat="1" applyFont="1" applyFill="1" applyBorder="1" applyAlignment="1">
      <alignment horizontal="left" vertical="center" wrapText="1"/>
    </xf>
    <xf numFmtId="165" fontId="3" fillId="0" borderId="3" xfId="11" applyNumberFormat="1" applyFont="1" applyFill="1" applyBorder="1" applyAlignment="1">
      <alignment vertical="center"/>
    </xf>
    <xf numFmtId="0" fontId="3" fillId="0" borderId="3" xfId="0" applyFont="1" applyFill="1" applyBorder="1" applyAlignment="1">
      <alignment horizontal="center"/>
    </xf>
    <xf numFmtId="0" fontId="3" fillId="0" borderId="3" xfId="0" applyFont="1" applyFill="1" applyBorder="1"/>
    <xf numFmtId="0" fontId="13" fillId="0" borderId="3" xfId="0" applyFont="1" applyFill="1" applyBorder="1" applyAlignment="1">
      <alignment horizontal="center"/>
    </xf>
    <xf numFmtId="0" fontId="13" fillId="0" borderId="3" xfId="0" applyFont="1" applyFill="1" applyBorder="1"/>
    <xf numFmtId="165" fontId="13" fillId="0" borderId="3" xfId="11" applyNumberFormat="1" applyFont="1" applyFill="1" applyBorder="1" applyAlignment="1">
      <alignment vertical="center"/>
    </xf>
    <xf numFmtId="165" fontId="8" fillId="0" borderId="3" xfId="11" applyNumberFormat="1" applyFont="1" applyFill="1" applyBorder="1" applyAlignment="1">
      <alignment vertical="center"/>
    </xf>
    <xf numFmtId="0" fontId="8" fillId="0" borderId="3" xfId="0" quotePrefix="1" applyFont="1" applyFill="1" applyBorder="1" applyAlignment="1">
      <alignment horizontal="center"/>
    </xf>
    <xf numFmtId="0" fontId="8" fillId="0" borderId="3" xfId="0" applyFont="1" applyFill="1" applyBorder="1"/>
    <xf numFmtId="0" fontId="13" fillId="0" borderId="3" xfId="0" applyFont="1" applyFill="1" applyBorder="1" applyAlignment="1">
      <alignment horizontal="center" vertical="center"/>
    </xf>
    <xf numFmtId="0" fontId="13" fillId="0" borderId="3" xfId="0" applyFont="1" applyFill="1" applyBorder="1" applyAlignment="1">
      <alignment horizontal="justify" wrapText="1"/>
    </xf>
    <xf numFmtId="0" fontId="3" fillId="0" borderId="0" xfId="0" applyFont="1" applyFill="1"/>
    <xf numFmtId="0" fontId="3" fillId="0" borderId="3" xfId="0" applyNumberFormat="1" applyFont="1" applyFill="1" applyBorder="1" applyAlignment="1">
      <alignment vertical="center" wrapText="1"/>
    </xf>
    <xf numFmtId="165" fontId="3" fillId="0" borderId="3" xfId="11" applyNumberFormat="1" applyFont="1" applyFill="1" applyBorder="1" applyAlignment="1">
      <alignment vertical="center" wrapText="1"/>
    </xf>
    <xf numFmtId="0" fontId="13" fillId="0" borderId="3" xfId="0" applyNumberFormat="1" applyFont="1" applyFill="1" applyBorder="1" applyAlignment="1">
      <alignment horizontal="left" vertical="center" wrapText="1"/>
    </xf>
    <xf numFmtId="165" fontId="13" fillId="0" borderId="3" xfId="11" applyNumberFormat="1" applyFont="1" applyFill="1" applyBorder="1" applyAlignment="1">
      <alignment horizontal="center" vertical="center" wrapText="1"/>
    </xf>
    <xf numFmtId="0" fontId="13" fillId="0" borderId="3" xfId="0" applyNumberFormat="1" applyFont="1" applyFill="1" applyBorder="1" applyAlignment="1">
      <alignment vertical="center" wrapText="1"/>
    </xf>
    <xf numFmtId="0" fontId="8" fillId="0" borderId="0" xfId="0" quotePrefix="1" applyFont="1" applyFill="1" applyAlignment="1">
      <alignment horizontal="left"/>
    </xf>
    <xf numFmtId="0" fontId="13" fillId="0" borderId="0" xfId="4" applyFont="1" applyFill="1"/>
    <xf numFmtId="0" fontId="8" fillId="0" borderId="0" xfId="0" applyFont="1" applyFill="1"/>
    <xf numFmtId="165" fontId="13" fillId="0" borderId="3" xfId="11" applyNumberFormat="1" applyFont="1" applyFill="1" applyBorder="1" applyAlignment="1">
      <alignment horizontal="left" vertical="center" wrapText="1"/>
    </xf>
    <xf numFmtId="166" fontId="3" fillId="0" borderId="3" xfId="12" applyNumberFormat="1" applyFont="1" applyFill="1" applyBorder="1" applyAlignment="1">
      <alignment horizontal="left" vertical="center" indent="1"/>
    </xf>
    <xf numFmtId="166" fontId="13" fillId="0" borderId="3" xfId="12" applyNumberFormat="1" applyFont="1" applyFill="1" applyBorder="1" applyAlignment="1">
      <alignment horizontal="left" vertical="center" indent="1"/>
    </xf>
    <xf numFmtId="166" fontId="8" fillId="0" borderId="3" xfId="12" applyNumberFormat="1" applyFont="1" applyFill="1" applyBorder="1" applyAlignment="1">
      <alignment horizontal="left" vertical="center" indent="1"/>
    </xf>
    <xf numFmtId="0" fontId="3" fillId="0" borderId="3" xfId="6" applyNumberFormat="1" applyFont="1" applyFill="1" applyBorder="1" applyAlignment="1">
      <alignment horizontal="center" vertical="center" wrapText="1"/>
    </xf>
    <xf numFmtId="0" fontId="13" fillId="0" borderId="3" xfId="0" applyFont="1" applyFill="1" applyBorder="1" applyAlignment="1">
      <alignment vertical="center" wrapText="1"/>
    </xf>
    <xf numFmtId="165" fontId="8" fillId="0" borderId="3" xfId="11" applyNumberFormat="1" applyFont="1" applyFill="1" applyBorder="1" applyAlignment="1">
      <alignment horizontal="center" vertical="center" wrapText="1"/>
    </xf>
    <xf numFmtId="165" fontId="3" fillId="0" borderId="3" xfId="11" applyNumberFormat="1" applyFont="1" applyFill="1" applyBorder="1" applyAlignment="1">
      <alignment horizontal="center" vertical="center" wrapText="1"/>
    </xf>
    <xf numFmtId="0" fontId="3" fillId="0" borderId="3" xfId="6" applyNumberFormat="1" applyFont="1" applyFill="1" applyBorder="1" applyAlignment="1">
      <alignment horizontal="center" vertical="center" wrapText="1"/>
    </xf>
    <xf numFmtId="0" fontId="3" fillId="0" borderId="0" xfId="0" applyFont="1" applyFill="1" applyAlignment="1">
      <alignment horizontal="center" wrapText="1"/>
    </xf>
    <xf numFmtId="0" fontId="8" fillId="0" borderId="1" xfId="0" applyFont="1" applyFill="1" applyBorder="1" applyAlignment="1">
      <alignment horizontal="left"/>
    </xf>
    <xf numFmtId="0" fontId="3" fillId="0" borderId="0" xfId="0" applyFont="1" applyFill="1" applyAlignment="1">
      <alignment horizontal="right"/>
    </xf>
    <xf numFmtId="0" fontId="8" fillId="0" borderId="0" xfId="0" applyNumberFormat="1" applyFont="1" applyFill="1" applyBorder="1" applyAlignment="1">
      <alignment horizontal="center" vertical="center" wrapText="1"/>
    </xf>
    <xf numFmtId="0" fontId="13" fillId="0" borderId="2"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3" xfId="0" applyNumberFormat="1" applyFont="1" applyFill="1" applyBorder="1" applyAlignment="1">
      <alignment horizontal="center" vertical="center" wrapText="1"/>
    </xf>
  </cellXfs>
  <cellStyles count="13">
    <cellStyle name="Comma" xfId="11" builtinId="3"/>
    <cellStyle name="Comma 2" xfId="1"/>
    <cellStyle name="Currency 2" xfId="2"/>
    <cellStyle name="HAI" xfId="3"/>
    <cellStyle name="Normal" xfId="0" builtinId="0"/>
    <cellStyle name="Normal 2" xfId="4"/>
    <cellStyle name="Normal 3" xfId="5"/>
    <cellStyle name="Normal 4" xfId="6"/>
    <cellStyle name="Normal 5" xfId="7"/>
    <cellStyle name="Normal 6" xfId="8"/>
    <cellStyle name="Normal 7" xfId="9"/>
    <cellStyle name="Normal 8" xfId="10"/>
    <cellStyle name="Percent" xfId="1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44"/>
  <sheetViews>
    <sheetView tabSelected="1" zoomScale="70" zoomScaleNormal="70" workbookViewId="0">
      <pane xSplit="2" ySplit="7" topLeftCell="C11" activePane="bottomRight" state="frozen"/>
      <selection pane="topRight" activeCell="C1" sqref="C1"/>
      <selection pane="bottomLeft" activeCell="A8" sqref="A8"/>
      <selection pane="bottomRight" activeCell="A3" sqref="A3:F3"/>
    </sheetView>
  </sheetViews>
  <sheetFormatPr defaultColWidth="12.85546875" defaultRowHeight="15" x14ac:dyDescent="0.25"/>
  <cols>
    <col min="1" max="1" width="7.28515625" style="4" customWidth="1"/>
    <col min="2" max="2" width="55.85546875" style="4" customWidth="1"/>
    <col min="3" max="4" width="14.5703125" style="4" customWidth="1"/>
    <col min="5" max="6" width="12" style="4" customWidth="1"/>
    <col min="7" max="7" width="15.140625" style="4" hidden="1" customWidth="1"/>
    <col min="8" max="16384" width="12.85546875" style="4"/>
  </cols>
  <sheetData>
    <row r="1" spans="1:7" ht="21" customHeight="1" x14ac:dyDescent="0.25">
      <c r="A1" s="3" t="s">
        <v>46</v>
      </c>
      <c r="B1" s="3"/>
      <c r="C1" s="3"/>
      <c r="D1" s="43" t="s">
        <v>37</v>
      </c>
      <c r="E1" s="43"/>
      <c r="F1" s="43"/>
    </row>
    <row r="2" spans="1:7" x14ac:dyDescent="0.25">
      <c r="A2" s="5"/>
      <c r="B2" s="5"/>
      <c r="C2" s="6"/>
      <c r="D2" s="6"/>
      <c r="E2" s="6"/>
      <c r="F2" s="6"/>
    </row>
    <row r="3" spans="1:7" ht="27" customHeight="1" x14ac:dyDescent="0.25">
      <c r="A3" s="41" t="s">
        <v>49</v>
      </c>
      <c r="B3" s="41"/>
      <c r="C3" s="41"/>
      <c r="D3" s="41"/>
      <c r="E3" s="41"/>
      <c r="F3" s="41"/>
    </row>
    <row r="4" spans="1:7" x14ac:dyDescent="0.25">
      <c r="A4" s="44"/>
      <c r="B4" s="44"/>
      <c r="C4" s="44"/>
      <c r="D4" s="44"/>
      <c r="E4" s="44"/>
      <c r="F4" s="44"/>
    </row>
    <row r="5" spans="1:7" ht="17.25" customHeight="1" x14ac:dyDescent="0.25">
      <c r="A5" s="45"/>
      <c r="B5" s="45"/>
      <c r="C5" s="45"/>
      <c r="D5" s="7"/>
      <c r="E5" s="8"/>
      <c r="F5" s="1" t="s">
        <v>0</v>
      </c>
    </row>
    <row r="6" spans="1:7" ht="34.9" customHeight="1" x14ac:dyDescent="0.25">
      <c r="A6" s="46" t="s">
        <v>1</v>
      </c>
      <c r="B6" s="47" t="s">
        <v>2</v>
      </c>
      <c r="C6" s="47" t="s">
        <v>33</v>
      </c>
      <c r="D6" s="40" t="s">
        <v>48</v>
      </c>
      <c r="E6" s="40" t="s">
        <v>34</v>
      </c>
      <c r="F6" s="40"/>
      <c r="G6" s="40" t="s">
        <v>47</v>
      </c>
    </row>
    <row r="7" spans="1:7" ht="45" customHeight="1" x14ac:dyDescent="0.25">
      <c r="A7" s="46"/>
      <c r="B7" s="46"/>
      <c r="C7" s="47"/>
      <c r="D7" s="40"/>
      <c r="E7" s="36" t="s">
        <v>33</v>
      </c>
      <c r="F7" s="9" t="s">
        <v>35</v>
      </c>
      <c r="G7" s="40"/>
    </row>
    <row r="8" spans="1:7" s="2" customFormat="1" ht="21" customHeight="1" x14ac:dyDescent="0.25">
      <c r="A8" s="10" t="s">
        <v>3</v>
      </c>
      <c r="B8" s="11" t="s">
        <v>38</v>
      </c>
      <c r="C8" s="12">
        <f>C9+C28+C29+C36</f>
        <v>3450000</v>
      </c>
      <c r="D8" s="12">
        <v>2646254</v>
      </c>
      <c r="E8" s="33">
        <f t="shared" ref="E8:E17" si="0">D8/C8</f>
        <v>0.76703014492753618</v>
      </c>
      <c r="F8" s="33">
        <f t="shared" ref="F8:F27" si="1">D8/G8</f>
        <v>1.7294760438928429</v>
      </c>
      <c r="G8" s="12">
        <v>1530090</v>
      </c>
    </row>
    <row r="9" spans="1:7" s="23" customFormat="1" ht="21" customHeight="1" x14ac:dyDescent="0.2">
      <c r="A9" s="13" t="s">
        <v>5</v>
      </c>
      <c r="B9" s="14" t="s">
        <v>9</v>
      </c>
      <c r="C9" s="12">
        <f>SUM(C10:C17)+SUM(C23:C27)</f>
        <v>2970000</v>
      </c>
      <c r="D9" s="12">
        <f>SUM(D10:D17)+SUM(D23:D27)</f>
        <v>1801165</v>
      </c>
      <c r="E9" s="33">
        <f t="shared" si="0"/>
        <v>0.60645286195286197</v>
      </c>
      <c r="F9" s="33">
        <f t="shared" si="1"/>
        <v>1.3416349165558672</v>
      </c>
      <c r="G9" s="12">
        <f>SUM(G10:G17)+SUM(G23:G27)</f>
        <v>1342515</v>
      </c>
    </row>
    <row r="10" spans="1:7" ht="21" customHeight="1" x14ac:dyDescent="0.25">
      <c r="A10" s="15">
        <v>1</v>
      </c>
      <c r="B10" s="16" t="s">
        <v>39</v>
      </c>
      <c r="C10" s="17">
        <f>190000+85000</f>
        <v>275000</v>
      </c>
      <c r="D10" s="17">
        <v>116573</v>
      </c>
      <c r="E10" s="34">
        <f t="shared" si="0"/>
        <v>0.42390181818181816</v>
      </c>
      <c r="F10" s="34">
        <f t="shared" si="1"/>
        <v>1.2020313466694164</v>
      </c>
      <c r="G10" s="27">
        <v>96980</v>
      </c>
    </row>
    <row r="11" spans="1:7" ht="21" customHeight="1" x14ac:dyDescent="0.25">
      <c r="A11" s="15">
        <f>+A10+1</f>
        <v>2</v>
      </c>
      <c r="B11" s="16" t="s">
        <v>10</v>
      </c>
      <c r="C11" s="17">
        <v>32800</v>
      </c>
      <c r="D11" s="17">
        <v>30657</v>
      </c>
      <c r="E11" s="34">
        <f t="shared" si="0"/>
        <v>0.93466463414634149</v>
      </c>
      <c r="F11" s="34">
        <f t="shared" si="1"/>
        <v>1.9662006157003591</v>
      </c>
      <c r="G11" s="27">
        <v>15592</v>
      </c>
    </row>
    <row r="12" spans="1:7" ht="21" customHeight="1" x14ac:dyDescent="0.25">
      <c r="A12" s="15">
        <f>A11+1</f>
        <v>3</v>
      </c>
      <c r="B12" s="37" t="s">
        <v>11</v>
      </c>
      <c r="C12" s="17">
        <v>742000</v>
      </c>
      <c r="D12" s="17">
        <v>406044</v>
      </c>
      <c r="E12" s="34">
        <f t="shared" si="0"/>
        <v>0.54722911051212941</v>
      </c>
      <c r="F12" s="34">
        <f t="shared" si="1"/>
        <v>1.3839499650641627</v>
      </c>
      <c r="G12" s="27">
        <v>293395</v>
      </c>
    </row>
    <row r="13" spans="1:7" ht="21" customHeight="1" x14ac:dyDescent="0.25">
      <c r="A13" s="15">
        <f>A12+1</f>
        <v>4</v>
      </c>
      <c r="B13" s="16" t="s">
        <v>12</v>
      </c>
      <c r="C13" s="17">
        <v>90000</v>
      </c>
      <c r="D13" s="17">
        <v>98214</v>
      </c>
      <c r="E13" s="34">
        <f t="shared" si="0"/>
        <v>1.0912666666666666</v>
      </c>
      <c r="F13" s="34">
        <f t="shared" si="1"/>
        <v>1.4956370779843757</v>
      </c>
      <c r="G13" s="27">
        <v>65667</v>
      </c>
    </row>
    <row r="14" spans="1:7" ht="21" customHeight="1" x14ac:dyDescent="0.25">
      <c r="A14" s="15">
        <f>A13+1</f>
        <v>5</v>
      </c>
      <c r="B14" s="16" t="s">
        <v>13</v>
      </c>
      <c r="C14" s="17">
        <v>500000</v>
      </c>
      <c r="D14" s="17">
        <v>224842</v>
      </c>
      <c r="E14" s="34">
        <f t="shared" si="0"/>
        <v>0.44968399999999997</v>
      </c>
      <c r="F14" s="34">
        <f t="shared" si="1"/>
        <v>1.2176724488082795</v>
      </c>
      <c r="G14" s="27">
        <v>184649</v>
      </c>
    </row>
    <row r="15" spans="1:7" ht="21" customHeight="1" x14ac:dyDescent="0.25">
      <c r="A15" s="15">
        <f>A14+1</f>
        <v>6</v>
      </c>
      <c r="B15" s="16" t="s">
        <v>14</v>
      </c>
      <c r="C15" s="17">
        <v>150000</v>
      </c>
      <c r="D15" s="17">
        <v>118096</v>
      </c>
      <c r="E15" s="34">
        <f t="shared" si="0"/>
        <v>0.78730666666666671</v>
      </c>
      <c r="F15" s="34">
        <f t="shared" si="1"/>
        <v>1.5882938375877558</v>
      </c>
      <c r="G15" s="27">
        <v>74354</v>
      </c>
    </row>
    <row r="16" spans="1:7" ht="21" customHeight="1" x14ac:dyDescent="0.25">
      <c r="A16" s="15">
        <f>A15+1</f>
        <v>7</v>
      </c>
      <c r="B16" s="16" t="s">
        <v>15</v>
      </c>
      <c r="C16" s="17">
        <v>72600</v>
      </c>
      <c r="D16" s="17">
        <v>42657</v>
      </c>
      <c r="E16" s="34">
        <f t="shared" si="0"/>
        <v>0.58756198347107436</v>
      </c>
      <c r="F16" s="34">
        <f t="shared" si="1"/>
        <v>1.2250717978173464</v>
      </c>
      <c r="G16" s="27">
        <v>34820</v>
      </c>
    </row>
    <row r="17" spans="1:7" ht="21.75" customHeight="1" x14ac:dyDescent="0.25">
      <c r="A17" s="15">
        <v>8</v>
      </c>
      <c r="B17" s="16" t="s">
        <v>40</v>
      </c>
      <c r="C17" s="17">
        <f>SUM(C18:C22)</f>
        <v>948100</v>
      </c>
      <c r="D17" s="17">
        <f>SUM(D18:D22)</f>
        <v>662683</v>
      </c>
      <c r="E17" s="34">
        <f t="shared" si="0"/>
        <v>0.69895897057272438</v>
      </c>
      <c r="F17" s="34">
        <f t="shared" si="1"/>
        <v>1.3212516224476978</v>
      </c>
      <c r="G17" s="17">
        <f>SUM(G18:G22)</f>
        <v>501557</v>
      </c>
    </row>
    <row r="18" spans="1:7" s="31" customFormat="1" ht="21" customHeight="1" x14ac:dyDescent="0.25">
      <c r="A18" s="19" t="s">
        <v>8</v>
      </c>
      <c r="B18" s="20" t="s">
        <v>16</v>
      </c>
      <c r="C18" s="18"/>
      <c r="D18" s="18">
        <v>11</v>
      </c>
      <c r="E18" s="35"/>
      <c r="F18" s="35">
        <f t="shared" si="1"/>
        <v>0.1</v>
      </c>
      <c r="G18" s="38">
        <v>110</v>
      </c>
    </row>
    <row r="19" spans="1:7" s="31" customFormat="1" ht="21" customHeight="1" x14ac:dyDescent="0.25">
      <c r="A19" s="19" t="s">
        <v>8</v>
      </c>
      <c r="B19" s="20" t="s">
        <v>17</v>
      </c>
      <c r="C19" s="18">
        <v>5000</v>
      </c>
      <c r="D19" s="18">
        <v>2942</v>
      </c>
      <c r="E19" s="35">
        <f t="shared" ref="E19:E27" si="2">D19/C19</f>
        <v>0.58840000000000003</v>
      </c>
      <c r="F19" s="35">
        <f t="shared" si="1"/>
        <v>1.7491082045184305</v>
      </c>
      <c r="G19" s="38">
        <v>1682</v>
      </c>
    </row>
    <row r="20" spans="1:7" s="31" customFormat="1" ht="21" customHeight="1" x14ac:dyDescent="0.25">
      <c r="A20" s="19" t="s">
        <v>8</v>
      </c>
      <c r="B20" s="20" t="s">
        <v>19</v>
      </c>
      <c r="C20" s="18">
        <v>920000</v>
      </c>
      <c r="D20" s="18">
        <v>623717</v>
      </c>
      <c r="E20" s="35">
        <f t="shared" si="2"/>
        <v>0.6779532608695652</v>
      </c>
      <c r="F20" s="35">
        <f t="shared" si="1"/>
        <v>1.2703718338316645</v>
      </c>
      <c r="G20" s="38">
        <v>490972</v>
      </c>
    </row>
    <row r="21" spans="1:7" s="31" customFormat="1" ht="21" customHeight="1" x14ac:dyDescent="0.25">
      <c r="A21" s="19" t="s">
        <v>8</v>
      </c>
      <c r="B21" s="20" t="s">
        <v>18</v>
      </c>
      <c r="C21" s="18">
        <v>23000</v>
      </c>
      <c r="D21" s="18">
        <v>35720</v>
      </c>
      <c r="E21" s="35">
        <f t="shared" si="2"/>
        <v>1.5530434782608695</v>
      </c>
      <c r="F21" s="35">
        <f t="shared" si="1"/>
        <v>4.105747126436782</v>
      </c>
      <c r="G21" s="38">
        <v>8700</v>
      </c>
    </row>
    <row r="22" spans="1:7" s="31" customFormat="1" ht="21" customHeight="1" x14ac:dyDescent="0.25">
      <c r="A22" s="19" t="s">
        <v>8</v>
      </c>
      <c r="B22" s="20" t="s">
        <v>20</v>
      </c>
      <c r="C22" s="18">
        <v>100</v>
      </c>
      <c r="D22" s="18">
        <v>293</v>
      </c>
      <c r="E22" s="35">
        <f t="shared" si="2"/>
        <v>2.93</v>
      </c>
      <c r="F22" s="35">
        <f t="shared" si="1"/>
        <v>3.150537634408602</v>
      </c>
      <c r="G22" s="38">
        <v>93</v>
      </c>
    </row>
    <row r="23" spans="1:7" ht="21" customHeight="1" x14ac:dyDescent="0.25">
      <c r="A23" s="15">
        <v>9</v>
      </c>
      <c r="B23" s="16" t="s">
        <v>22</v>
      </c>
      <c r="C23" s="17">
        <v>15000</v>
      </c>
      <c r="D23" s="17">
        <v>10335</v>
      </c>
      <c r="E23" s="34">
        <f t="shared" si="2"/>
        <v>0.68899999999999995</v>
      </c>
      <c r="F23" s="34">
        <f t="shared" si="1"/>
        <v>1.5466926070038911</v>
      </c>
      <c r="G23" s="27">
        <v>6682</v>
      </c>
    </row>
    <row r="24" spans="1:7" ht="45" x14ac:dyDescent="0.25">
      <c r="A24" s="21">
        <f>A23+1</f>
        <v>10</v>
      </c>
      <c r="B24" s="22" t="s">
        <v>25</v>
      </c>
      <c r="C24" s="17">
        <v>5500</v>
      </c>
      <c r="D24" s="17">
        <v>5708</v>
      </c>
      <c r="E24" s="34">
        <f t="shared" si="2"/>
        <v>1.0378181818181818</v>
      </c>
      <c r="F24" s="34">
        <f t="shared" si="1"/>
        <v>16.21590909090909</v>
      </c>
      <c r="G24" s="27">
        <v>352</v>
      </c>
    </row>
    <row r="25" spans="1:7" ht="21" customHeight="1" x14ac:dyDescent="0.25">
      <c r="A25" s="15">
        <v>11</v>
      </c>
      <c r="B25" s="16" t="s">
        <v>21</v>
      </c>
      <c r="C25" s="17">
        <v>40000</v>
      </c>
      <c r="D25" s="17">
        <v>22296</v>
      </c>
      <c r="E25" s="34">
        <f t="shared" si="2"/>
        <v>0.55740000000000001</v>
      </c>
      <c r="F25" s="34">
        <f t="shared" si="1"/>
        <v>1.1711929400640857</v>
      </c>
      <c r="G25" s="27">
        <v>19037</v>
      </c>
    </row>
    <row r="26" spans="1:7" ht="21.6" customHeight="1" x14ac:dyDescent="0.25">
      <c r="A26" s="15">
        <f>A25+1</f>
        <v>12</v>
      </c>
      <c r="B26" s="16" t="s">
        <v>24</v>
      </c>
      <c r="C26" s="17">
        <v>7000</v>
      </c>
      <c r="D26" s="17">
        <v>5320</v>
      </c>
      <c r="E26" s="34">
        <f t="shared" si="2"/>
        <v>0.76</v>
      </c>
      <c r="F26" s="34">
        <f t="shared" si="1"/>
        <v>2.2129783693843592</v>
      </c>
      <c r="G26" s="27">
        <v>2404</v>
      </c>
    </row>
    <row r="27" spans="1:7" ht="21.6" customHeight="1" x14ac:dyDescent="0.25">
      <c r="A27" s="15">
        <f>A26+1</f>
        <v>13</v>
      </c>
      <c r="B27" s="16" t="s">
        <v>23</v>
      </c>
      <c r="C27" s="17">
        <v>92000</v>
      </c>
      <c r="D27" s="17">
        <v>57740</v>
      </c>
      <c r="E27" s="34">
        <f t="shared" si="2"/>
        <v>0.62760869565217392</v>
      </c>
      <c r="F27" s="34">
        <f t="shared" si="1"/>
        <v>1.2278314124101561</v>
      </c>
      <c r="G27" s="27">
        <v>47026</v>
      </c>
    </row>
    <row r="28" spans="1:7" s="23" customFormat="1" ht="21" customHeight="1" x14ac:dyDescent="0.2">
      <c r="A28" s="13" t="s">
        <v>6</v>
      </c>
      <c r="B28" s="14" t="s">
        <v>36</v>
      </c>
      <c r="C28" s="12"/>
      <c r="D28" s="12"/>
      <c r="E28" s="34"/>
      <c r="F28" s="34"/>
      <c r="G28" s="14"/>
    </row>
    <row r="29" spans="1:7" s="23" customFormat="1" ht="21.6" customHeight="1" x14ac:dyDescent="0.2">
      <c r="A29" s="13" t="s">
        <v>7</v>
      </c>
      <c r="B29" s="14" t="s">
        <v>41</v>
      </c>
      <c r="C29" s="12">
        <f>SUM(C30:C35)</f>
        <v>480000</v>
      </c>
      <c r="D29" s="12">
        <f>SUM(D30:D35)</f>
        <v>838227</v>
      </c>
      <c r="E29" s="33">
        <f>D29/C29</f>
        <v>1.7463062499999999</v>
      </c>
      <c r="F29" s="33">
        <f>D29/G29</f>
        <v>5.5007185746628604</v>
      </c>
      <c r="G29" s="39">
        <v>152385</v>
      </c>
    </row>
    <row r="30" spans="1:7" ht="21.6" customHeight="1" x14ac:dyDescent="0.25">
      <c r="A30" s="15">
        <v>1</v>
      </c>
      <c r="B30" s="16" t="s">
        <v>26</v>
      </c>
      <c r="C30" s="17">
        <v>360000</v>
      </c>
      <c r="D30" s="17">
        <v>784554</v>
      </c>
      <c r="E30" s="34">
        <f>D30/C30</f>
        <v>2.1793166666666668</v>
      </c>
      <c r="F30" s="34">
        <f>D30/G30</f>
        <v>7.3417491718290879</v>
      </c>
      <c r="G30" s="27">
        <v>106862</v>
      </c>
    </row>
    <row r="31" spans="1:7" ht="21.6" customHeight="1" x14ac:dyDescent="0.25">
      <c r="A31" s="15">
        <f>A30+1</f>
        <v>2</v>
      </c>
      <c r="B31" s="16" t="s">
        <v>27</v>
      </c>
      <c r="C31" s="17">
        <v>100000</v>
      </c>
      <c r="D31" s="17">
        <v>22755</v>
      </c>
      <c r="E31" s="34">
        <f>D31/C31</f>
        <v>0.22755</v>
      </c>
      <c r="F31" s="34">
        <f>D31/G31</f>
        <v>0.59240842467001642</v>
      </c>
      <c r="G31" s="27">
        <v>38411</v>
      </c>
    </row>
    <row r="32" spans="1:7" ht="21.6" customHeight="1" x14ac:dyDescent="0.25">
      <c r="A32" s="15">
        <f>A31+1</f>
        <v>3</v>
      </c>
      <c r="B32" s="16" t="s">
        <v>28</v>
      </c>
      <c r="C32" s="17">
        <v>20000</v>
      </c>
      <c r="D32" s="17">
        <v>17817</v>
      </c>
      <c r="E32" s="34">
        <f>D32/C32</f>
        <v>0.89085000000000003</v>
      </c>
      <c r="F32" s="34">
        <f>D32/G32</f>
        <v>3.0295868049651418</v>
      </c>
      <c r="G32" s="27">
        <v>5881</v>
      </c>
    </row>
    <row r="33" spans="1:10" ht="21.6" customHeight="1" x14ac:dyDescent="0.25">
      <c r="A33" s="15">
        <f>A32+1</f>
        <v>4</v>
      </c>
      <c r="B33" s="16" t="s">
        <v>29</v>
      </c>
      <c r="C33" s="17"/>
      <c r="D33" s="17">
        <v>10036</v>
      </c>
      <c r="E33" s="34"/>
      <c r="F33" s="34"/>
      <c r="G33" s="27"/>
    </row>
    <row r="34" spans="1:10" ht="21.6" customHeight="1" x14ac:dyDescent="0.25">
      <c r="A34" s="15">
        <v>5</v>
      </c>
      <c r="B34" s="16" t="s">
        <v>30</v>
      </c>
      <c r="C34" s="17"/>
      <c r="D34" s="17">
        <v>1</v>
      </c>
      <c r="E34" s="34"/>
      <c r="F34" s="34"/>
      <c r="G34" s="27"/>
    </row>
    <row r="35" spans="1:10" ht="21.6" customHeight="1" x14ac:dyDescent="0.25">
      <c r="A35" s="15">
        <v>6</v>
      </c>
      <c r="B35" s="16" t="s">
        <v>31</v>
      </c>
      <c r="C35" s="17"/>
      <c r="D35" s="17">
        <f>2883+181</f>
        <v>3064</v>
      </c>
      <c r="E35" s="34"/>
      <c r="F35" s="34">
        <f>D35/G35</f>
        <v>2.4890333062550773</v>
      </c>
      <c r="G35" s="27">
        <f>1193+38</f>
        <v>1231</v>
      </c>
    </row>
    <row r="36" spans="1:10" s="23" customFormat="1" ht="21.6" customHeight="1" x14ac:dyDescent="0.2">
      <c r="A36" s="13" t="s">
        <v>45</v>
      </c>
      <c r="B36" s="14" t="s">
        <v>32</v>
      </c>
      <c r="C36" s="12"/>
      <c r="D36" s="12"/>
      <c r="E36" s="33"/>
      <c r="F36" s="33"/>
      <c r="G36" s="14"/>
    </row>
    <row r="37" spans="1:10" s="23" customFormat="1" ht="21" customHeight="1" x14ac:dyDescent="0.25">
      <c r="A37" s="10" t="s">
        <v>4</v>
      </c>
      <c r="B37" s="24" t="s">
        <v>42</v>
      </c>
      <c r="C37" s="25">
        <v>2560700</v>
      </c>
      <c r="D37" s="25">
        <v>1620026</v>
      </c>
      <c r="E37" s="33">
        <f>D37/C37</f>
        <v>0.63264966610692386</v>
      </c>
      <c r="F37" s="33">
        <f>D37/G37</f>
        <v>1.3273472571464622</v>
      </c>
      <c r="G37" s="39">
        <v>1220499</v>
      </c>
      <c r="J37" s="4"/>
    </row>
    <row r="38" spans="1:10" ht="21" customHeight="1" x14ac:dyDescent="0.25">
      <c r="A38" s="21">
        <v>1</v>
      </c>
      <c r="B38" s="26" t="s">
        <v>43</v>
      </c>
      <c r="C38" s="32">
        <v>1263440</v>
      </c>
      <c r="D38" s="17">
        <f>82746+2685+9056+6836+40+6950+23637+288332+65093+24774+98214+84883</f>
        <v>693246</v>
      </c>
      <c r="E38" s="34">
        <f>D38/C38</f>
        <v>0.54869720762363072</v>
      </c>
      <c r="F38" s="34">
        <f>D38/G38</f>
        <v>1.3496702950114963</v>
      </c>
      <c r="G38" s="27">
        <f>46460+4740+26844+35+7403+6320+9217+222595+31626+20988+65667+71746</f>
        <v>513641</v>
      </c>
    </row>
    <row r="39" spans="1:10" ht="21" customHeight="1" x14ac:dyDescent="0.25">
      <c r="A39" s="21">
        <v>2</v>
      </c>
      <c r="B39" s="28" t="s">
        <v>44</v>
      </c>
      <c r="C39" s="17">
        <v>1297260</v>
      </c>
      <c r="D39" s="17">
        <f>D37-D38</f>
        <v>926780</v>
      </c>
      <c r="E39" s="34">
        <f>D39/C39</f>
        <v>0.71441345605352824</v>
      </c>
      <c r="F39" s="34">
        <f>D39/G39</f>
        <v>1.3111261384889186</v>
      </c>
      <c r="G39" s="17">
        <f>G37-G38</f>
        <v>706858</v>
      </c>
    </row>
    <row r="40" spans="1:10" ht="15.95" customHeight="1" x14ac:dyDescent="0.25">
      <c r="A40" s="42"/>
      <c r="B40" s="42"/>
      <c r="C40" s="42"/>
      <c r="D40" s="42"/>
      <c r="E40" s="42"/>
      <c r="F40" s="42"/>
    </row>
    <row r="41" spans="1:10" ht="22.5" customHeight="1" x14ac:dyDescent="0.25">
      <c r="B41" s="29"/>
    </row>
    <row r="42" spans="1:10" x14ac:dyDescent="0.25">
      <c r="B42" s="29"/>
    </row>
    <row r="43" spans="1:10" x14ac:dyDescent="0.25">
      <c r="A43" s="30"/>
      <c r="B43" s="29"/>
    </row>
    <row r="44" spans="1:10" x14ac:dyDescent="0.25">
      <c r="A44" s="30"/>
      <c r="B44" s="29"/>
    </row>
  </sheetData>
  <mergeCells count="11">
    <mergeCell ref="G6:G7"/>
    <mergeCell ref="A3:F3"/>
    <mergeCell ref="A40:F40"/>
    <mergeCell ref="D1:F1"/>
    <mergeCell ref="A4:F4"/>
    <mergeCell ref="A5:C5"/>
    <mergeCell ref="A6:A7"/>
    <mergeCell ref="B6:B7"/>
    <mergeCell ref="C6:C7"/>
    <mergeCell ref="D6:D7"/>
    <mergeCell ref="E6:F6"/>
  </mergeCells>
  <pageMargins left="0.7" right="0.7" top="0.75" bottom="0.75" header="0.3" footer="0.3"/>
  <pageSetup scale="75"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7D8F4B8-431D-405A-A3DA-9B0A09334702}">
  <ds:schemaRefs>
    <ds:schemaRef ds:uri="http://schemas.microsoft.com/sharepoint/v3/contenttype/forms"/>
  </ds:schemaRefs>
</ds:datastoreItem>
</file>

<file path=customXml/itemProps2.xml><?xml version="1.0" encoding="utf-8"?>
<ds:datastoreItem xmlns:ds="http://schemas.openxmlformats.org/officeDocument/2006/customXml" ds:itemID="{67230E28-E86D-41C4-A64B-1F69DF75DE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4A30A6D7-0488-40F9-B77B-374E39E38BF3}">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BAO CAO</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Microsoft</cp:lastModifiedBy>
  <cp:lastPrinted>2021-07-08T01:28:21Z</cp:lastPrinted>
  <dcterms:created xsi:type="dcterms:W3CDTF">2018-08-22T07:49:45Z</dcterms:created>
  <dcterms:modified xsi:type="dcterms:W3CDTF">2021-07-08T01:49:24Z</dcterms:modified>
</cp:coreProperties>
</file>