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640"/>
  </bookViews>
  <sheets>
    <sheet name="BAO CAO"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1" l="1"/>
  <c r="G34" i="1"/>
  <c r="D37" i="1" l="1"/>
  <c r="D38" i="1" s="1"/>
  <c r="D34" i="1" l="1"/>
  <c r="D9" i="1"/>
  <c r="G38" i="1" l="1"/>
  <c r="G16" i="1" l="1"/>
  <c r="G8" i="1" s="1"/>
  <c r="D16" i="1"/>
  <c r="F9" i="1" l="1"/>
  <c r="F10" i="1"/>
  <c r="F11" i="1"/>
  <c r="F12" i="1"/>
  <c r="F13" i="1"/>
  <c r="F14" i="1"/>
  <c r="F15" i="1"/>
  <c r="F16" i="1"/>
  <c r="F17" i="1"/>
  <c r="F18" i="1"/>
  <c r="F19" i="1"/>
  <c r="F20" i="1"/>
  <c r="F21" i="1"/>
  <c r="F22" i="1"/>
  <c r="F23" i="1"/>
  <c r="F24" i="1"/>
  <c r="F25" i="1"/>
  <c r="F26" i="1"/>
  <c r="F29" i="1"/>
  <c r="F30" i="1"/>
  <c r="F31" i="1"/>
  <c r="F34" i="1"/>
  <c r="F36" i="1"/>
  <c r="F37" i="1"/>
  <c r="E10" i="1"/>
  <c r="E11" i="1"/>
  <c r="E12" i="1"/>
  <c r="E13" i="1"/>
  <c r="E14" i="1"/>
  <c r="E15" i="1"/>
  <c r="E18" i="1"/>
  <c r="E19" i="1"/>
  <c r="E20" i="1"/>
  <c r="E21" i="1"/>
  <c r="E22" i="1"/>
  <c r="E23" i="1"/>
  <c r="E24" i="1"/>
  <c r="E25" i="1"/>
  <c r="E26" i="1"/>
  <c r="E29" i="1"/>
  <c r="E30" i="1"/>
  <c r="E31" i="1"/>
  <c r="E36" i="1"/>
  <c r="E37" i="1"/>
  <c r="F38" i="1"/>
  <c r="D28" i="1"/>
  <c r="F28" i="1" s="1"/>
  <c r="C28" i="1"/>
  <c r="D8" i="1"/>
  <c r="E28" i="1" l="1"/>
  <c r="F7" i="1"/>
  <c r="E38" i="1"/>
  <c r="F8" i="1"/>
  <c r="C16" i="1"/>
  <c r="E16" i="1" s="1"/>
  <c r="C9" i="1"/>
  <c r="E9" i="1" s="1"/>
  <c r="C8" i="1" l="1"/>
  <c r="A30" i="1"/>
  <c r="A31" i="1" s="1"/>
  <c r="A32" i="1" s="1"/>
  <c r="A25" i="1"/>
  <c r="A26" i="1" s="1"/>
  <c r="A23" i="1"/>
  <c r="A10" i="1"/>
  <c r="A11" i="1"/>
  <c r="A12" i="1" s="1"/>
  <c r="A13" i="1" s="1"/>
  <c r="A14" i="1" s="1"/>
  <c r="A15" i="1" s="1"/>
  <c r="C7" i="1" l="1"/>
  <c r="E7" i="1" s="1"/>
  <c r="E8" i="1"/>
</calcChain>
</file>

<file path=xl/comments1.xml><?xml version="1.0" encoding="utf-8"?>
<comments xmlns="http://schemas.openxmlformats.org/spreadsheetml/2006/main">
  <authors>
    <author>DELL</author>
  </authors>
  <commentList>
    <comment ref="G34" authorId="0">
      <text>
        <r>
          <rPr>
            <b/>
            <sz val="9"/>
            <color indexed="81"/>
            <rFont val="Tahoma"/>
            <family val="2"/>
          </rPr>
          <t>DELL:</t>
        </r>
        <r>
          <rPr>
            <sz val="9"/>
            <color indexed="81"/>
            <rFont val="Tahoma"/>
            <family val="2"/>
          </rPr>
          <t xml:space="preserve">
gồm 38 trđ thuế chống bán phá giá
</t>
        </r>
      </text>
    </comment>
  </commentList>
</comments>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<sst xmlns="http://schemas.openxmlformats.org/spreadsheetml/2006/main" count="55" uniqueCount="50">
  <si>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</si>
  <si>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</si>
  <si>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</si>
  <si>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</si>
  <si>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</si>
  <si>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</si>
  <si>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</si>
  <si>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</si>
  <si>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</si>
  <si>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</si>
  <si>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</si>
  <si>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</si>
  <si>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</si>
  <si>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</si>
  <si>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</si>
  <si>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</si>
  <si>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</si>
  <si>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</si>
  <si>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</si>
  <si>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</si>
  <si>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</si>
  <si>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</si>
  <si>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</si>
  <si>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</si>
  <si>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</si>
  <si>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</si>
  <si>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</si>
  <si>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</si>
  <si>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</si>
  <si>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</si>
  <si>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</si>
  <si>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</si>
  <si>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</si>
  <si>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</si>
  <si>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</si>
  <si>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</si>
  <si>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</si>
  <si>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</si>
  <si>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</si>
  <si>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</si>
  <si>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</si>
  <si>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</si>
  <si>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</si>
  <si>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</si>
  <si>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</si>
  <si>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</si>
  <si>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</si>
  <si>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9 THÁNG NĂM 2021</t>
  </si>
  <si>
    <t>ƯỚC THỰC HIỆN 9 THÁNG</t>
  </si>
  <si>
    <t>ƯỚC THỰC HIỆN QUÝ 
III NĂM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</si>
</sst>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_(* #,##0_);_(* \(#,##0\);_(* &quot;-&quot;??_);_(@_)"/>
    <numFmt numFmtId="166" formatCode="0.0%"/>
  </numFmts>
  <fonts count="14" x14ac:knownFonts="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9"/>
      <color indexed="81"/>
      <name val="Tahoma"/>
      <family val="2"/>
    </font>
    <font>
      <sz val="9"/>
      <color indexed="81"/>
      <name val="Tahoma"/>
      <family val="2"/>
    </font>
    <font>
      <b/>
      <sz val="12"/>
      <name val="Times New Roman"/>
      <family val="1"/>
    </font>
    <font>
      <sz val="12"/>
      <name val="Times New Roman"/>
      <family val="1"/>
    </font>
    <font>
      <i/>
      <sz val="12"/>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164"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43" fontId="8" fillId="0" borderId="0" applyFont="0" applyFill="0" applyBorder="0" applyAlignment="0" applyProtection="0"/>
    <xf numFmtId="9" fontId="8" fillId="0" borderId="0" applyFont="0" applyFill="0" applyBorder="0" applyAlignment="0" applyProtection="0"/>
  </cellStyleXfs>
  <cellXfs count="43">
    <xf numFmtId="0" fontId="0" fillId="0" borderId="0" xfId="0"/>
    <xf numFmtId="0" fontId="11" fillId="0" borderId="0" xfId="0"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vertical="center"/>
    </xf>
    <xf numFmtId="0" fontId="11" fillId="0" borderId="0" xfId="0" applyFont="1" applyFill="1" applyAlignment="1">
      <alignment horizontal="left" vertical="center"/>
    </xf>
    <xf numFmtId="0" fontId="12" fillId="0" borderId="0" xfId="0" applyFont="1" applyFill="1" applyAlignment="1">
      <alignment horizontal="centerContinuous" vertical="center"/>
    </xf>
    <xf numFmtId="0" fontId="11" fillId="0" borderId="0" xfId="0" applyFont="1" applyFill="1" applyAlignment="1">
      <alignment horizontal="center" vertical="center" wrapText="1"/>
    </xf>
    <xf numFmtId="0" fontId="12" fillId="0" borderId="2" xfId="0" applyFont="1" applyFill="1" applyBorder="1" applyAlignment="1">
      <alignment horizontal="center" vertical="center"/>
    </xf>
    <xf numFmtId="0" fontId="13" fillId="0" borderId="0" xfId="0" applyFont="1" applyFill="1" applyAlignment="1">
      <alignment horizontal="centerContinuous" vertical="center"/>
    </xf>
    <xf numFmtId="0" fontId="13" fillId="0" borderId="0" xfId="0" applyFont="1" applyFill="1" applyBorder="1" applyAlignment="1">
      <alignment horizontal="right" vertical="center"/>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6" applyNumberFormat="1" applyFont="1" applyFill="1" applyBorder="1" applyAlignment="1">
      <alignment horizontal="center" vertical="center" wrapText="1"/>
    </xf>
    <xf numFmtId="0" fontId="11" fillId="0" borderId="3" xfId="6" applyNumberFormat="1" applyFont="1" applyFill="1" applyBorder="1" applyAlignment="1">
      <alignment horizontal="center" vertical="center" wrapText="1"/>
    </xf>
    <xf numFmtId="14" fontId="11" fillId="0" borderId="3" xfId="6"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NumberFormat="1" applyFont="1" applyFill="1" applyBorder="1" applyAlignment="1">
      <alignment horizontal="left" vertical="center" wrapText="1"/>
    </xf>
    <xf numFmtId="165" fontId="11" fillId="0" borderId="3" xfId="11" applyNumberFormat="1" applyFont="1" applyFill="1" applyBorder="1" applyAlignment="1">
      <alignment vertical="center"/>
    </xf>
    <xf numFmtId="166" fontId="11" fillId="0" borderId="3" xfId="12" applyNumberFormat="1" applyFont="1" applyFill="1" applyBorder="1" applyAlignment="1">
      <alignment horizontal="center" vertical="center"/>
    </xf>
    <xf numFmtId="0" fontId="11" fillId="0" borderId="3" xfId="0" applyFont="1" applyFill="1" applyBorder="1" applyAlignment="1">
      <alignment vertical="center"/>
    </xf>
    <xf numFmtId="0" fontId="12" fillId="0" borderId="3" xfId="0" applyFont="1" applyFill="1" applyBorder="1" applyAlignment="1">
      <alignment horizontal="center" vertical="center"/>
    </xf>
    <xf numFmtId="0" fontId="12" fillId="0" borderId="3" xfId="0" applyFont="1" applyFill="1" applyBorder="1" applyAlignment="1">
      <alignment vertical="center"/>
    </xf>
    <xf numFmtId="165" fontId="12" fillId="0" borderId="3" xfId="11" applyNumberFormat="1" applyFont="1" applyFill="1" applyBorder="1" applyAlignment="1">
      <alignment vertical="center"/>
    </xf>
    <xf numFmtId="166" fontId="12" fillId="0" borderId="3" xfId="12" applyNumberFormat="1" applyFont="1" applyFill="1" applyBorder="1" applyAlignment="1">
      <alignment horizontal="center" vertical="center"/>
    </xf>
    <xf numFmtId="165" fontId="12" fillId="0" borderId="3" xfId="11" applyNumberFormat="1" applyFont="1" applyFill="1" applyBorder="1" applyAlignment="1">
      <alignment horizontal="center" vertical="center" wrapText="1"/>
    </xf>
    <xf numFmtId="0" fontId="12" fillId="0" borderId="3" xfId="0" applyFont="1" applyFill="1" applyBorder="1" applyAlignment="1">
      <alignment vertical="center" wrapText="1"/>
    </xf>
    <xf numFmtId="0" fontId="13" fillId="0" borderId="3" xfId="0" quotePrefix="1" applyFont="1" applyFill="1" applyBorder="1" applyAlignment="1">
      <alignment horizontal="center" vertical="center"/>
    </xf>
    <xf numFmtId="0" fontId="13" fillId="0" borderId="3" xfId="0" applyFont="1" applyFill="1" applyBorder="1" applyAlignment="1">
      <alignment vertical="center"/>
    </xf>
    <xf numFmtId="165" fontId="13" fillId="0" borderId="3" xfId="11" applyNumberFormat="1" applyFont="1" applyFill="1" applyBorder="1" applyAlignment="1">
      <alignment vertical="center"/>
    </xf>
    <xf numFmtId="166" fontId="13" fillId="0" borderId="3" xfId="12" applyNumberFormat="1" applyFont="1" applyFill="1" applyBorder="1" applyAlignment="1">
      <alignment horizontal="center" vertical="center"/>
    </xf>
    <xf numFmtId="165" fontId="13" fillId="0" borderId="3" xfId="11" applyNumberFormat="1" applyFont="1" applyFill="1" applyBorder="1" applyAlignment="1">
      <alignment horizontal="center" vertical="center" wrapText="1"/>
    </xf>
    <xf numFmtId="0" fontId="13" fillId="0" borderId="0" xfId="0" applyFont="1" applyFill="1" applyAlignment="1">
      <alignment vertical="center"/>
    </xf>
    <xf numFmtId="0" fontId="12" fillId="0" borderId="3" xfId="0" applyFont="1" applyFill="1" applyBorder="1" applyAlignment="1">
      <alignment horizontal="justify" vertical="center" wrapText="1"/>
    </xf>
    <xf numFmtId="165" fontId="11" fillId="0" borderId="3" xfId="11" applyNumberFormat="1" applyFont="1" applyFill="1" applyBorder="1" applyAlignment="1">
      <alignment horizontal="center" vertical="center" wrapText="1"/>
    </xf>
    <xf numFmtId="0" fontId="11" fillId="0" borderId="3" xfId="0" applyNumberFormat="1" applyFont="1" applyFill="1" applyBorder="1" applyAlignment="1">
      <alignment vertical="center" wrapText="1"/>
    </xf>
    <xf numFmtId="165" fontId="11" fillId="0" borderId="3" xfId="11" applyNumberFormat="1" applyFont="1" applyFill="1" applyBorder="1" applyAlignment="1">
      <alignment vertical="center" wrapText="1"/>
    </xf>
    <xf numFmtId="165" fontId="11" fillId="2" borderId="3" xfId="11" applyNumberFormat="1" applyFont="1" applyFill="1" applyBorder="1" applyAlignment="1">
      <alignment vertical="center" wrapText="1"/>
    </xf>
    <xf numFmtId="0" fontId="12" fillId="0" borderId="3" xfId="0" applyNumberFormat="1" applyFont="1" applyFill="1" applyBorder="1" applyAlignment="1">
      <alignment horizontal="left" vertical="center" wrapText="1"/>
    </xf>
    <xf numFmtId="165" fontId="12" fillId="0" borderId="3" xfId="11" applyNumberFormat="1" applyFont="1" applyFill="1" applyBorder="1" applyAlignment="1">
      <alignment horizontal="left" vertical="center" wrapText="1"/>
    </xf>
    <xf numFmtId="0" fontId="12" fillId="0" borderId="3" xfId="0" applyNumberFormat="1" applyFont="1" applyFill="1" applyBorder="1" applyAlignment="1">
      <alignment vertical="center" wrapText="1"/>
    </xf>
    <xf numFmtId="0" fontId="13" fillId="0" borderId="1" xfId="0" applyFont="1" applyFill="1" applyBorder="1" applyAlignment="1">
      <alignment horizontal="left" vertical="center"/>
    </xf>
    <xf numFmtId="0" fontId="13" fillId="0" borderId="0" xfId="0" quotePrefix="1" applyFont="1" applyFill="1" applyAlignment="1">
      <alignment horizontal="left" vertical="center"/>
    </xf>
    <xf numFmtId="0" fontId="12" fillId="0" borderId="0" xfId="4" applyFont="1" applyFill="1" applyAlignment="1">
      <alignment vertical="center"/>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3"/>
  <sheetViews>
    <sheetView tabSelected="1" zoomScale="85" zoomScaleNormal="85" workbookViewId="0">
      <pane xSplit="2" ySplit="6" topLeftCell="C37" activePane="bottomRight" state="frozen"/>
      <selection pane="topRight" activeCell="C1" sqref="C1"/>
      <selection pane="bottomLeft" activeCell="A8" sqref="A8"/>
      <selection pane="bottomRight" activeCell="E51" sqref="E51"/>
    </sheetView>
  </sheetViews>
  <sheetFormatPr defaultColWidth="12.85546875" defaultRowHeight="15.75" x14ac:dyDescent="0.25"/>
  <cols>
    <col min="1" max="1" width="7.28515625" style="3" customWidth="1"/>
    <col min="2" max="2" width="52" style="3" customWidth="1"/>
    <col min="3" max="4" width="14.5703125" style="3" customWidth="1"/>
    <col min="5" max="5" width="13" style="3" customWidth="1"/>
    <col min="6" max="6" width="12.5703125" style="3" customWidth="1"/>
    <col min="7" max="7" width="15.140625" style="3" hidden="1" customWidth="1"/>
    <col min="8" max="16384" width="12.85546875" style="3"/>
  </cols>
  <sheetData>
    <row r="1" spans="1:7" ht="21" customHeight="1" x14ac:dyDescent="0.25">
      <c r="A1" s="1" t="s">
        <v>46</v>
      </c>
      <c r="B1" s="1"/>
      <c r="C1" s="1"/>
      <c r="D1" s="2" t="s">
        <v>37</v>
      </c>
      <c r="E1" s="2"/>
      <c r="F1" s="2"/>
    </row>
    <row r="2" spans="1:7" x14ac:dyDescent="0.25">
      <c r="A2" s="4"/>
      <c r="B2" s="4"/>
      <c r="C2" s="5"/>
      <c r="D2" s="5"/>
      <c r="E2" s="5"/>
      <c r="F2" s="5"/>
    </row>
    <row r="3" spans="1:7" ht="27" customHeight="1" x14ac:dyDescent="0.25">
      <c r="A3" s="6" t="s">
        <v>47</v>
      </c>
      <c r="B3" s="6"/>
      <c r="C3" s="6"/>
      <c r="D3" s="6"/>
      <c r="E3" s="6"/>
      <c r="F3" s="6"/>
    </row>
    <row r="4" spans="1:7" ht="17.25" customHeight="1" x14ac:dyDescent="0.25">
      <c r="A4" s="7"/>
      <c r="B4" s="7"/>
      <c r="C4" s="7"/>
      <c r="E4" s="8"/>
      <c r="F4" s="9" t="s">
        <v>0</v>
      </c>
    </row>
    <row r="5" spans="1:7" ht="41.25" customHeight="1" x14ac:dyDescent="0.25">
      <c r="A5" s="10" t="s">
        <v>1</v>
      </c>
      <c r="B5" s="11" t="s">
        <v>2</v>
      </c>
      <c r="C5" s="11" t="s">
        <v>33</v>
      </c>
      <c r="D5" s="12" t="s">
        <v>48</v>
      </c>
      <c r="E5" s="12" t="s">
        <v>34</v>
      </c>
      <c r="F5" s="12"/>
      <c r="G5" s="12" t="s">
        <v>49</v>
      </c>
    </row>
    <row r="6" spans="1:7" ht="64.5" customHeight="1" x14ac:dyDescent="0.25">
      <c r="A6" s="10"/>
      <c r="B6" s="10"/>
      <c r="C6" s="11"/>
      <c r="D6" s="12"/>
      <c r="E6" s="13" t="s">
        <v>33</v>
      </c>
      <c r="F6" s="14" t="s">
        <v>35</v>
      </c>
      <c r="G6" s="12"/>
    </row>
    <row r="7" spans="1:7" s="1" customFormat="1" ht="24" customHeight="1" x14ac:dyDescent="0.25">
      <c r="A7" s="15" t="s">
        <v>3</v>
      </c>
      <c r="B7" s="16" t="s">
        <v>38</v>
      </c>
      <c r="C7" s="17">
        <f>C8+C27+C28+C35</f>
        <v>3450000</v>
      </c>
      <c r="D7" s="17">
        <v>4134495</v>
      </c>
      <c r="E7" s="18">
        <f t="shared" ref="E7:E16" si="0">D7/C7</f>
        <v>1.1984043478260868</v>
      </c>
      <c r="F7" s="18">
        <f t="shared" ref="F7:F26" si="1">D7/G7</f>
        <v>1.7588588610306257</v>
      </c>
      <c r="G7" s="17">
        <v>2350669</v>
      </c>
    </row>
    <row r="8" spans="1:7" s="1" customFormat="1" ht="24" customHeight="1" x14ac:dyDescent="0.25">
      <c r="A8" s="15" t="s">
        <v>5</v>
      </c>
      <c r="B8" s="19" t="s">
        <v>9</v>
      </c>
      <c r="C8" s="17">
        <f>SUM(C9:C16)+SUM(C22:C26)</f>
        <v>2970000</v>
      </c>
      <c r="D8" s="17">
        <f>SUM(D9:D16)+SUM(D22:D26)</f>
        <v>2839917</v>
      </c>
      <c r="E8" s="18">
        <f t="shared" si="0"/>
        <v>0.95620101010101011</v>
      </c>
      <c r="F8" s="18">
        <f t="shared" si="1"/>
        <v>1.3822433004262205</v>
      </c>
      <c r="G8" s="17">
        <f>SUM(G9:G16)+SUM(G22:G26)</f>
        <v>2054571</v>
      </c>
    </row>
    <row r="9" spans="1:7" ht="24" customHeight="1" x14ac:dyDescent="0.25">
      <c r="A9" s="20">
        <v>1</v>
      </c>
      <c r="B9" s="21" t="s">
        <v>39</v>
      </c>
      <c r="C9" s="22">
        <f>190000+85000</f>
        <v>275000</v>
      </c>
      <c r="D9" s="22">
        <f>146525+22433</f>
        <v>168958</v>
      </c>
      <c r="E9" s="23">
        <f t="shared" si="0"/>
        <v>0.61439272727272731</v>
      </c>
      <c r="F9" s="23">
        <f t="shared" si="1"/>
        <v>1.0283756147441203</v>
      </c>
      <c r="G9" s="24">
        <v>164296</v>
      </c>
    </row>
    <row r="10" spans="1:7" ht="24" customHeight="1" x14ac:dyDescent="0.25">
      <c r="A10" s="20">
        <f>+A9+1</f>
        <v>2</v>
      </c>
      <c r="B10" s="21" t="s">
        <v>10</v>
      </c>
      <c r="C10" s="22">
        <v>32800</v>
      </c>
      <c r="D10" s="22">
        <v>56944</v>
      </c>
      <c r="E10" s="23">
        <f t="shared" si="0"/>
        <v>1.7360975609756097</v>
      </c>
      <c r="F10" s="23">
        <f t="shared" si="1"/>
        <v>2.1507780631515336</v>
      </c>
      <c r="G10" s="24">
        <v>26476</v>
      </c>
    </row>
    <row r="11" spans="1:7" ht="24" customHeight="1" x14ac:dyDescent="0.25">
      <c r="A11" s="20">
        <f>A10+1</f>
        <v>3</v>
      </c>
      <c r="B11" s="25" t="s">
        <v>11</v>
      </c>
      <c r="C11" s="22">
        <v>742000</v>
      </c>
      <c r="D11" s="22">
        <v>668112</v>
      </c>
      <c r="E11" s="23">
        <f t="shared" si="0"/>
        <v>0.90042048517520212</v>
      </c>
      <c r="F11" s="23">
        <f t="shared" si="1"/>
        <v>1.4337259681929282</v>
      </c>
      <c r="G11" s="24">
        <v>465997</v>
      </c>
    </row>
    <row r="12" spans="1:7" ht="24" customHeight="1" x14ac:dyDescent="0.25">
      <c r="A12" s="20">
        <f>A11+1</f>
        <v>4</v>
      </c>
      <c r="B12" s="21" t="s">
        <v>12</v>
      </c>
      <c r="C12" s="22">
        <v>90000</v>
      </c>
      <c r="D12" s="22">
        <v>145260</v>
      </c>
      <c r="E12" s="23">
        <f t="shared" si="0"/>
        <v>1.6140000000000001</v>
      </c>
      <c r="F12" s="23">
        <f t="shared" si="1"/>
        <v>1.6438077131993483</v>
      </c>
      <c r="G12" s="24">
        <v>88368</v>
      </c>
    </row>
    <row r="13" spans="1:7" ht="24" customHeight="1" x14ac:dyDescent="0.25">
      <c r="A13" s="20">
        <f>A12+1</f>
        <v>5</v>
      </c>
      <c r="B13" s="21" t="s">
        <v>13</v>
      </c>
      <c r="C13" s="22">
        <v>500000</v>
      </c>
      <c r="D13" s="22">
        <v>355060</v>
      </c>
      <c r="E13" s="23">
        <f t="shared" si="0"/>
        <v>0.71011999999999997</v>
      </c>
      <c r="F13" s="23">
        <f t="shared" si="1"/>
        <v>1.1555272056263037</v>
      </c>
      <c r="G13" s="24">
        <v>307271</v>
      </c>
    </row>
    <row r="14" spans="1:7" ht="24" customHeight="1" x14ac:dyDescent="0.25">
      <c r="A14" s="20">
        <f>A13+1</f>
        <v>6</v>
      </c>
      <c r="B14" s="21" t="s">
        <v>14</v>
      </c>
      <c r="C14" s="22">
        <v>150000</v>
      </c>
      <c r="D14" s="22">
        <v>170028</v>
      </c>
      <c r="E14" s="23">
        <f t="shared" si="0"/>
        <v>1.1335200000000001</v>
      </c>
      <c r="F14" s="23">
        <f t="shared" si="1"/>
        <v>1.5342856369395139</v>
      </c>
      <c r="G14" s="24">
        <v>110819</v>
      </c>
    </row>
    <row r="15" spans="1:7" ht="24" customHeight="1" x14ac:dyDescent="0.25">
      <c r="A15" s="20">
        <f>A14+1</f>
        <v>7</v>
      </c>
      <c r="B15" s="21" t="s">
        <v>15</v>
      </c>
      <c r="C15" s="22">
        <v>72600</v>
      </c>
      <c r="D15" s="22">
        <v>58979</v>
      </c>
      <c r="E15" s="23">
        <f t="shared" si="0"/>
        <v>0.81238292011019286</v>
      </c>
      <c r="F15" s="23">
        <f t="shared" si="1"/>
        <v>1.2445190014981748</v>
      </c>
      <c r="G15" s="24">
        <v>47391</v>
      </c>
    </row>
    <row r="16" spans="1:7" ht="24" customHeight="1" x14ac:dyDescent="0.25">
      <c r="A16" s="20">
        <v>8</v>
      </c>
      <c r="B16" s="21" t="s">
        <v>40</v>
      </c>
      <c r="C16" s="22">
        <f>SUM(C17:C21)</f>
        <v>948100</v>
      </c>
      <c r="D16" s="22">
        <f>SUM(D17:D21)</f>
        <v>1078401</v>
      </c>
      <c r="E16" s="23">
        <f t="shared" si="0"/>
        <v>1.1374338149984178</v>
      </c>
      <c r="F16" s="23">
        <f t="shared" si="1"/>
        <v>1.4915766935825194</v>
      </c>
      <c r="G16" s="22">
        <f>SUM(G17:G21)</f>
        <v>722994</v>
      </c>
    </row>
    <row r="17" spans="1:7" s="31" customFormat="1" ht="24" customHeight="1" x14ac:dyDescent="0.25">
      <c r="A17" s="26" t="s">
        <v>8</v>
      </c>
      <c r="B17" s="27" t="s">
        <v>16</v>
      </c>
      <c r="C17" s="28"/>
      <c r="D17" s="28">
        <v>11</v>
      </c>
      <c r="E17" s="29"/>
      <c r="F17" s="29">
        <f t="shared" si="1"/>
        <v>9.0909090909090912E-2</v>
      </c>
      <c r="G17" s="30">
        <v>121</v>
      </c>
    </row>
    <row r="18" spans="1:7" s="31" customFormat="1" ht="24" customHeight="1" x14ac:dyDescent="0.25">
      <c r="A18" s="26" t="s">
        <v>8</v>
      </c>
      <c r="B18" s="27" t="s">
        <v>17</v>
      </c>
      <c r="C18" s="28">
        <v>5000</v>
      </c>
      <c r="D18" s="28">
        <v>5101</v>
      </c>
      <c r="E18" s="29">
        <f t="shared" ref="E18:E26" si="2">D18/C18</f>
        <v>1.0202</v>
      </c>
      <c r="F18" s="29">
        <f t="shared" si="1"/>
        <v>1.435284186831739</v>
      </c>
      <c r="G18" s="30">
        <v>3554</v>
      </c>
    </row>
    <row r="19" spans="1:7" s="31" customFormat="1" ht="24" customHeight="1" x14ac:dyDescent="0.25">
      <c r="A19" s="26" t="s">
        <v>8</v>
      </c>
      <c r="B19" s="27" t="s">
        <v>19</v>
      </c>
      <c r="C19" s="28">
        <v>920000</v>
      </c>
      <c r="D19" s="28">
        <v>972234</v>
      </c>
      <c r="E19" s="29">
        <f t="shared" si="2"/>
        <v>1.0567760869565217</v>
      </c>
      <c r="F19" s="29">
        <f t="shared" si="1"/>
        <v>1.3769381546671502</v>
      </c>
      <c r="G19" s="30">
        <v>706084</v>
      </c>
    </row>
    <row r="20" spans="1:7" s="31" customFormat="1" ht="24" customHeight="1" x14ac:dyDescent="0.25">
      <c r="A20" s="26" t="s">
        <v>8</v>
      </c>
      <c r="B20" s="27" t="s">
        <v>18</v>
      </c>
      <c r="C20" s="28">
        <v>23000</v>
      </c>
      <c r="D20" s="28">
        <v>100725</v>
      </c>
      <c r="E20" s="29">
        <f t="shared" si="2"/>
        <v>4.3793478260869563</v>
      </c>
      <c r="F20" s="29">
        <f t="shared" si="1"/>
        <v>7.664358545122508</v>
      </c>
      <c r="G20" s="30">
        <v>13142</v>
      </c>
    </row>
    <row r="21" spans="1:7" s="31" customFormat="1" ht="24" customHeight="1" x14ac:dyDescent="0.25">
      <c r="A21" s="26" t="s">
        <v>8</v>
      </c>
      <c r="B21" s="27" t="s">
        <v>20</v>
      </c>
      <c r="C21" s="28">
        <v>100</v>
      </c>
      <c r="D21" s="28">
        <v>330</v>
      </c>
      <c r="E21" s="29">
        <f t="shared" si="2"/>
        <v>3.3</v>
      </c>
      <c r="F21" s="29">
        <f t="shared" si="1"/>
        <v>3.5483870967741935</v>
      </c>
      <c r="G21" s="30">
        <v>93</v>
      </c>
    </row>
    <row r="22" spans="1:7" ht="24" customHeight="1" x14ac:dyDescent="0.25">
      <c r="A22" s="20">
        <v>9</v>
      </c>
      <c r="B22" s="21" t="s">
        <v>22</v>
      </c>
      <c r="C22" s="22">
        <v>15000</v>
      </c>
      <c r="D22" s="22">
        <v>13260</v>
      </c>
      <c r="E22" s="23">
        <f t="shared" si="2"/>
        <v>0.88400000000000001</v>
      </c>
      <c r="F22" s="23">
        <f t="shared" si="1"/>
        <v>1.3209802749551705</v>
      </c>
      <c r="G22" s="24">
        <v>10038</v>
      </c>
    </row>
    <row r="23" spans="1:7" ht="24" customHeight="1" x14ac:dyDescent="0.25">
      <c r="A23" s="20">
        <f>A22+1</f>
        <v>10</v>
      </c>
      <c r="B23" s="32" t="s">
        <v>25</v>
      </c>
      <c r="C23" s="22">
        <v>5500</v>
      </c>
      <c r="D23" s="22">
        <v>6407</v>
      </c>
      <c r="E23" s="23">
        <f t="shared" si="2"/>
        <v>1.1649090909090909</v>
      </c>
      <c r="F23" s="23">
        <f t="shared" si="1"/>
        <v>0.83391904204086942</v>
      </c>
      <c r="G23" s="24">
        <v>7683</v>
      </c>
    </row>
    <row r="24" spans="1:7" ht="24" customHeight="1" x14ac:dyDescent="0.25">
      <c r="A24" s="20">
        <v>11</v>
      </c>
      <c r="B24" s="21" t="s">
        <v>21</v>
      </c>
      <c r="C24" s="22">
        <v>40000</v>
      </c>
      <c r="D24" s="22">
        <v>27306</v>
      </c>
      <c r="E24" s="23">
        <f t="shared" si="2"/>
        <v>0.68264999999999998</v>
      </c>
      <c r="F24" s="23">
        <f t="shared" si="1"/>
        <v>1.0986561519272551</v>
      </c>
      <c r="G24" s="24">
        <v>24854</v>
      </c>
    </row>
    <row r="25" spans="1:7" ht="24" customHeight="1" x14ac:dyDescent="0.25">
      <c r="A25" s="20">
        <f>A24+1</f>
        <v>12</v>
      </c>
      <c r="B25" s="21" t="s">
        <v>24</v>
      </c>
      <c r="C25" s="22">
        <v>7000</v>
      </c>
      <c r="D25" s="22">
        <v>6775</v>
      </c>
      <c r="E25" s="23">
        <f t="shared" si="2"/>
        <v>0.96785714285714286</v>
      </c>
      <c r="F25" s="23">
        <f t="shared" si="1"/>
        <v>1.1163288844949744</v>
      </c>
      <c r="G25" s="24">
        <v>6069</v>
      </c>
    </row>
    <row r="26" spans="1:7" ht="24" customHeight="1" x14ac:dyDescent="0.25">
      <c r="A26" s="20">
        <f>A25+1</f>
        <v>13</v>
      </c>
      <c r="B26" s="21" t="s">
        <v>23</v>
      </c>
      <c r="C26" s="22">
        <v>92000</v>
      </c>
      <c r="D26" s="22">
        <v>84427</v>
      </c>
      <c r="E26" s="23">
        <f t="shared" si="2"/>
        <v>0.91768478260869568</v>
      </c>
      <c r="F26" s="23">
        <f t="shared" si="1"/>
        <v>1.1674894558528659</v>
      </c>
      <c r="G26" s="24">
        <v>72315</v>
      </c>
    </row>
    <row r="27" spans="1:7" s="1" customFormat="1" ht="24" customHeight="1" x14ac:dyDescent="0.25">
      <c r="A27" s="15" t="s">
        <v>6</v>
      </c>
      <c r="B27" s="19" t="s">
        <v>36</v>
      </c>
      <c r="C27" s="17"/>
      <c r="D27" s="17"/>
      <c r="E27" s="23"/>
      <c r="F27" s="23"/>
      <c r="G27" s="19"/>
    </row>
    <row r="28" spans="1:7" s="1" customFormat="1" ht="24" customHeight="1" x14ac:dyDescent="0.25">
      <c r="A28" s="15" t="s">
        <v>7</v>
      </c>
      <c r="B28" s="19" t="s">
        <v>41</v>
      </c>
      <c r="C28" s="17">
        <f>SUM(C29:C34)</f>
        <v>480000</v>
      </c>
      <c r="D28" s="17">
        <f>SUM(D29:D34)</f>
        <v>1286931</v>
      </c>
      <c r="E28" s="18">
        <f>D28/C28</f>
        <v>2.68110625</v>
      </c>
      <c r="F28" s="18">
        <f>D28/G28</f>
        <v>5.02517015037271</v>
      </c>
      <c r="G28" s="33">
        <v>256097</v>
      </c>
    </row>
    <row r="29" spans="1:7" ht="24" customHeight="1" x14ac:dyDescent="0.25">
      <c r="A29" s="20">
        <v>1</v>
      </c>
      <c r="B29" s="21" t="s">
        <v>26</v>
      </c>
      <c r="C29" s="22">
        <v>360000</v>
      </c>
      <c r="D29" s="22">
        <v>1201384</v>
      </c>
      <c r="E29" s="23">
        <f>D29/C29</f>
        <v>3.3371777777777778</v>
      </c>
      <c r="F29" s="23">
        <f>D29/G29</f>
        <v>6.5857768568311759</v>
      </c>
      <c r="G29" s="24">
        <v>182421</v>
      </c>
    </row>
    <row r="30" spans="1:7" ht="24" customHeight="1" x14ac:dyDescent="0.25">
      <c r="A30" s="20">
        <f>A29+1</f>
        <v>2</v>
      </c>
      <c r="B30" s="21" t="s">
        <v>27</v>
      </c>
      <c r="C30" s="22">
        <v>100000</v>
      </c>
      <c r="D30" s="22">
        <v>40322</v>
      </c>
      <c r="E30" s="23">
        <f>D30/C30</f>
        <v>0.40322000000000002</v>
      </c>
      <c r="F30" s="23">
        <f>D30/G30</f>
        <v>0.6712390338099915</v>
      </c>
      <c r="G30" s="24">
        <v>60071</v>
      </c>
    </row>
    <row r="31" spans="1:7" ht="24" customHeight="1" x14ac:dyDescent="0.25">
      <c r="A31" s="20">
        <f>A30+1</f>
        <v>3</v>
      </c>
      <c r="B31" s="21" t="s">
        <v>28</v>
      </c>
      <c r="C31" s="22">
        <v>20000</v>
      </c>
      <c r="D31" s="22">
        <v>29264</v>
      </c>
      <c r="E31" s="23">
        <f>D31/C31</f>
        <v>1.4632000000000001</v>
      </c>
      <c r="F31" s="23">
        <f>D31/G31</f>
        <v>2.6356840493560298</v>
      </c>
      <c r="G31" s="24">
        <v>11103</v>
      </c>
    </row>
    <row r="32" spans="1:7" ht="24" customHeight="1" x14ac:dyDescent="0.25">
      <c r="A32" s="20">
        <f>A31+1</f>
        <v>4</v>
      </c>
      <c r="B32" s="21" t="s">
        <v>29</v>
      </c>
      <c r="C32" s="22"/>
      <c r="D32" s="22">
        <v>10036</v>
      </c>
      <c r="E32" s="23"/>
      <c r="F32" s="23"/>
      <c r="G32" s="24"/>
    </row>
    <row r="33" spans="1:10" ht="24" customHeight="1" x14ac:dyDescent="0.25">
      <c r="A33" s="20">
        <v>5</v>
      </c>
      <c r="B33" s="21" t="s">
        <v>30</v>
      </c>
      <c r="C33" s="22"/>
      <c r="D33" s="22">
        <v>329</v>
      </c>
      <c r="E33" s="23"/>
      <c r="F33" s="23"/>
      <c r="G33" s="24"/>
    </row>
    <row r="34" spans="1:10" ht="24" customHeight="1" x14ac:dyDescent="0.25">
      <c r="A34" s="20">
        <v>6</v>
      </c>
      <c r="B34" s="21" t="s">
        <v>31</v>
      </c>
      <c r="C34" s="22"/>
      <c r="D34" s="22">
        <f>5414+182</f>
        <v>5596</v>
      </c>
      <c r="E34" s="23"/>
      <c r="F34" s="23">
        <f>D34/G34</f>
        <v>2.2357171394326807</v>
      </c>
      <c r="G34" s="24">
        <f>2465+38</f>
        <v>2503</v>
      </c>
    </row>
    <row r="35" spans="1:10" s="1" customFormat="1" ht="24" customHeight="1" x14ac:dyDescent="0.25">
      <c r="A35" s="15" t="s">
        <v>45</v>
      </c>
      <c r="B35" s="19" t="s">
        <v>32</v>
      </c>
      <c r="C35" s="17"/>
      <c r="D35" s="17"/>
      <c r="E35" s="18"/>
      <c r="F35" s="18"/>
      <c r="G35" s="19"/>
    </row>
    <row r="36" spans="1:10" s="1" customFormat="1" ht="24" customHeight="1" x14ac:dyDescent="0.25">
      <c r="A36" s="15" t="s">
        <v>4</v>
      </c>
      <c r="B36" s="34" t="s">
        <v>42</v>
      </c>
      <c r="C36" s="35">
        <v>2560700</v>
      </c>
      <c r="D36" s="36">
        <v>2557616</v>
      </c>
      <c r="E36" s="18">
        <f>D36/C36</f>
        <v>0.99879564181669078</v>
      </c>
      <c r="F36" s="18">
        <f>D36/G36</f>
        <v>1.3902618139715655</v>
      </c>
      <c r="G36" s="33">
        <v>1839665</v>
      </c>
      <c r="J36" s="3"/>
    </row>
    <row r="37" spans="1:10" ht="24" customHeight="1" x14ac:dyDescent="0.25">
      <c r="A37" s="20">
        <v>1</v>
      </c>
      <c r="B37" s="37" t="s">
        <v>43</v>
      </c>
      <c r="C37" s="38">
        <v>1263440</v>
      </c>
      <c r="D37" s="22">
        <f>116453+8362+13269+40+8722+26321+30543+495199+97411+37314+145260+135348</f>
        <v>1114242</v>
      </c>
      <c r="E37" s="23">
        <f>D37/C37</f>
        <v>0.881911289811942</v>
      </c>
      <c r="F37" s="23">
        <f>D37/G37</f>
        <v>1.3703341585528281</v>
      </c>
      <c r="G37" s="24">
        <f>88562+5424+42629+60+8794+9526+16894+340981+69716+26858+88368+115305</f>
        <v>813117</v>
      </c>
    </row>
    <row r="38" spans="1:10" ht="24" customHeight="1" x14ac:dyDescent="0.25">
      <c r="A38" s="20">
        <v>2</v>
      </c>
      <c r="B38" s="39" t="s">
        <v>44</v>
      </c>
      <c r="C38" s="22">
        <v>1297260</v>
      </c>
      <c r="D38" s="22">
        <f>D36-D37</f>
        <v>1443374</v>
      </c>
      <c r="E38" s="23">
        <f>D38/C38</f>
        <v>1.1126327798590876</v>
      </c>
      <c r="F38" s="23">
        <f>D38/G38</f>
        <v>1.4060462832717029</v>
      </c>
      <c r="G38" s="22">
        <f>G36-G37</f>
        <v>1026548</v>
      </c>
    </row>
    <row r="39" spans="1:10" ht="15.95" customHeight="1" x14ac:dyDescent="0.25">
      <c r="A39" s="40"/>
      <c r="B39" s="40"/>
      <c r="C39" s="40"/>
      <c r="D39" s="40"/>
      <c r="E39" s="40"/>
      <c r="F39" s="40"/>
    </row>
    <row r="40" spans="1:10" ht="22.5" customHeight="1" x14ac:dyDescent="0.25">
      <c r="B40" s="41"/>
    </row>
    <row r="41" spans="1:10" x14ac:dyDescent="0.25">
      <c r="B41" s="41"/>
    </row>
    <row r="42" spans="1:10" x14ac:dyDescent="0.25">
      <c r="A42" s="42"/>
      <c r="B42" s="41"/>
    </row>
    <row r="43" spans="1:10" x14ac:dyDescent="0.25">
      <c r="A43" s="42"/>
      <c r="B43" s="41"/>
    </row>
  </sheetData>
  <mergeCells count="10">
    <mergeCell ref="G5:G6"/>
    <mergeCell ref="A3:F3"/>
    <mergeCell ref="A39:F39"/>
    <mergeCell ref="D1:F1"/>
    <mergeCell ref="A4:C4"/>
    <mergeCell ref="A5:A6"/>
    <mergeCell ref="B5:B6"/>
    <mergeCell ref="C5:C6"/>
    <mergeCell ref="D5:D6"/>
    <mergeCell ref="E5:F5"/>
  </mergeCells>
  <pageMargins left="0.5" right="0.5" top="0.5" bottom="0.3" header="0.3" footer="0.3"/>
  <pageSetup paperSize="9" scale="8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30A6D7-0488-40F9-B77B-374E39E38BF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Microsoft</cp:lastModifiedBy>
  <cp:lastPrinted>2021-10-11T02:24:08Z</cp:lastPrinted>
  <dcterms:created xsi:type="dcterms:W3CDTF">2018-08-22T07:49:45Z</dcterms:created>
  <dcterms:modified xsi:type="dcterms:W3CDTF">2021-10-11T02:25:08Z</dcterms:modified>
</cp:coreProperties>
</file>