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BAO CAO" sheetId="1" r:id="rId1"/>
    <sheet name="BAO CAO (2)" sheetId="2"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 l="1"/>
  <c r="D39" i="2"/>
  <c r="D38" i="2"/>
  <c r="F38" i="2" s="1"/>
  <c r="F37" i="2"/>
  <c r="E37" i="2"/>
  <c r="D35" i="2"/>
  <c r="F35" i="2" s="1"/>
  <c r="A33" i="2"/>
  <c r="F32" i="2"/>
  <c r="E32" i="2"/>
  <c r="A32" i="2"/>
  <c r="F31" i="2"/>
  <c r="E31" i="2"/>
  <c r="A31" i="2"/>
  <c r="F30" i="2"/>
  <c r="E30" i="2"/>
  <c r="D29" i="2"/>
  <c r="F29" i="2" s="1"/>
  <c r="C29" i="2"/>
  <c r="F27" i="2"/>
  <c r="E27" i="2"/>
  <c r="A27" i="2"/>
  <c r="F26" i="2"/>
  <c r="E26" i="2"/>
  <c r="A26" i="2"/>
  <c r="F25" i="2"/>
  <c r="E25" i="2"/>
  <c r="F24" i="2"/>
  <c r="E24" i="2"/>
  <c r="A24" i="2"/>
  <c r="F23" i="2"/>
  <c r="E23" i="2"/>
  <c r="F22" i="2"/>
  <c r="E22" i="2"/>
  <c r="F21" i="2"/>
  <c r="E21" i="2"/>
  <c r="F20" i="2"/>
  <c r="E20" i="2"/>
  <c r="F19" i="2"/>
  <c r="E19" i="2"/>
  <c r="F18" i="2"/>
  <c r="F17" i="2"/>
  <c r="E17" i="2"/>
  <c r="D17" i="2"/>
  <c r="C17" i="2"/>
  <c r="F16" i="2"/>
  <c r="E16" i="2"/>
  <c r="F15" i="2"/>
  <c r="E15" i="2"/>
  <c r="F14" i="2"/>
  <c r="E14" i="2"/>
  <c r="F13" i="2"/>
  <c r="E13" i="2"/>
  <c r="F12" i="2"/>
  <c r="E12" i="2"/>
  <c r="F11" i="2"/>
  <c r="E11" i="2"/>
  <c r="A11" i="2"/>
  <c r="A12" i="2" s="1"/>
  <c r="A13" i="2" s="1"/>
  <c r="A14" i="2" s="1"/>
  <c r="A15" i="2" s="1"/>
  <c r="A16" i="2" s="1"/>
  <c r="D10" i="2"/>
  <c r="F10" i="2" s="1"/>
  <c r="C10" i="2"/>
  <c r="D9" i="2"/>
  <c r="F9" i="2" s="1"/>
  <c r="C9" i="2"/>
  <c r="D8" i="2"/>
  <c r="F8" i="2" s="1"/>
  <c r="C8" i="2"/>
  <c r="D8" i="1"/>
  <c r="D10" i="1"/>
  <c r="F39" i="2" l="1"/>
  <c r="E39" i="2"/>
  <c r="E8" i="2"/>
  <c r="E9" i="2"/>
  <c r="E10" i="2"/>
  <c r="E29" i="2"/>
  <c r="E38" i="2"/>
  <c r="F10" i="1"/>
  <c r="F11" i="1"/>
  <c r="F12" i="1"/>
  <c r="F13" i="1"/>
  <c r="F14" i="1"/>
  <c r="F15" i="1"/>
  <c r="F16" i="1"/>
  <c r="F17" i="1"/>
  <c r="F18" i="1"/>
  <c r="F19" i="1"/>
  <c r="F20" i="1"/>
  <c r="F21" i="1"/>
  <c r="F22" i="1"/>
  <c r="F23" i="1"/>
  <c r="F24" i="1"/>
  <c r="F25" i="1"/>
  <c r="F26" i="1"/>
  <c r="F27" i="1"/>
  <c r="F29" i="1"/>
  <c r="F30" i="1"/>
  <c r="F31" i="1"/>
  <c r="F32" i="1"/>
  <c r="F35" i="1"/>
  <c r="F37" i="1"/>
  <c r="F38" i="1"/>
  <c r="E10" i="1"/>
  <c r="E11" i="1"/>
  <c r="E12" i="1"/>
  <c r="E13" i="1"/>
  <c r="E14" i="1"/>
  <c r="E15" i="1"/>
  <c r="E16" i="1"/>
  <c r="E17" i="1"/>
  <c r="E19" i="1"/>
  <c r="E20" i="1"/>
  <c r="E21" i="1"/>
  <c r="E22" i="1"/>
  <c r="E23" i="1"/>
  <c r="E24" i="1"/>
  <c r="E25" i="1"/>
  <c r="E26" i="1"/>
  <c r="E27" i="1"/>
  <c r="E29" i="1"/>
  <c r="E30" i="1"/>
  <c r="E31" i="1"/>
  <c r="E32" i="1"/>
  <c r="E37" i="1"/>
  <c r="E38" i="1"/>
  <c r="D38" i="1"/>
  <c r="D39" i="1" s="1"/>
  <c r="F39" i="1" s="1"/>
  <c r="D35" i="1"/>
  <c r="D29" i="1" s="1"/>
  <c r="C29" i="1"/>
  <c r="D17" i="1"/>
  <c r="D9" i="1" s="1"/>
  <c r="E8" i="1" s="1"/>
  <c r="E39" i="1" l="1"/>
  <c r="F8" i="1"/>
  <c r="E9" i="1"/>
  <c r="F9" i="1"/>
  <c r="C8" i="1"/>
  <c r="C9" i="1"/>
  <c r="C17" i="1"/>
  <c r="C10" i="1"/>
  <c r="A31" i="1" l="1"/>
  <c r="A32" i="1"/>
  <c r="A33" i="1" s="1"/>
  <c r="A26" i="1"/>
  <c r="A27" i="1" s="1"/>
  <c r="A24" i="1"/>
  <c r="A11" i="1"/>
  <c r="A12" i="1"/>
  <c r="A13" i="1" s="1"/>
  <c r="A14" i="1" s="1"/>
  <c r="A15" i="1" s="1"/>
  <c r="A16" i="1" s="1"/>
</calcChain>
</file>

<file path=xl/comments1.xml><?xml version="1.0" encoding="utf-8"?>
<comments xmlns="http://schemas.openxmlformats.org/spreadsheetml/2006/main">
  <authors>
    <author>Windows User</author>
    <author>DELL</author>
  </authors>
  <commentList>
    <comment ref="D8" authorId="0">
      <text>
        <r>
          <rPr>
            <b/>
            <sz val="9"/>
            <color indexed="81"/>
            <rFont val="Tahoma"/>
            <family val="2"/>
          </rPr>
          <t>Windows User:</t>
        </r>
        <r>
          <rPr>
            <sz val="9"/>
            <color indexed="81"/>
            <rFont val="Tahoma"/>
            <family val="2"/>
          </rPr>
          <t xml:space="preserve">
Cộng thêm 3.825 trđ thu đóng góp</t>
        </r>
      </text>
    </comment>
    <comment ref="G35" authorId="1">
      <text>
        <r>
          <rPr>
            <b/>
            <sz val="9"/>
            <color indexed="81"/>
            <rFont val="Tahoma"/>
            <family val="2"/>
          </rPr>
          <t>DELL:</t>
        </r>
        <r>
          <rPr>
            <sz val="9"/>
            <color indexed="81"/>
            <rFont val="Tahoma"/>
            <family val="2"/>
          </rPr>
          <t xml:space="preserve">
gồm 38 trđ thuế chống bán phá giá
</t>
        </r>
      </text>
    </comment>
  </commentList>
</comments>
</file>

<file path=xl/comments2.xml><?xml version="1.0" encoding="utf-8"?>
<comments xmlns="http://schemas.openxmlformats.org/spreadsheetml/2006/main">
  <authors>
    <author>Windows User</author>
    <author>DELL</author>
  </authors>
  <commentList>
    <comment ref="D8" authorId="0">
      <text>
        <r>
          <rPr>
            <b/>
            <sz val="9"/>
            <color indexed="81"/>
            <rFont val="Tahoma"/>
            <family val="2"/>
          </rPr>
          <t>Windows User:</t>
        </r>
        <r>
          <rPr>
            <sz val="9"/>
            <color indexed="81"/>
            <rFont val="Tahoma"/>
            <family val="2"/>
          </rPr>
          <t xml:space="preserve">
Cộng thêm 3.825 trđ thu đóng góp</t>
        </r>
      </text>
    </comment>
    <comment ref="G35" authorId="1">
      <text>
        <r>
          <rPr>
            <b/>
            <sz val="9"/>
            <color indexed="81"/>
            <rFont val="Tahoma"/>
            <family val="2"/>
          </rPr>
          <t>DELL:</t>
        </r>
        <r>
          <rPr>
            <sz val="9"/>
            <color indexed="81"/>
            <rFont val="Tahoma"/>
            <family val="2"/>
          </rPr>
          <t xml:space="preserve">
gồm 38 trđ thuế chống bán phá giá
</t>
        </r>
      </text>
    </comment>
  </commentList>
</comments>
</file>

<file path=xl/sharedStrings.xml><?xml version="1.0" encoding="utf-8"?>
<sst xmlns="http://schemas.openxmlformats.org/spreadsheetml/2006/main" count="113" uniqueCount="54">
  <si>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</si>
  <si>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</si>
  <si>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</si>
  <si>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</si>
  <si>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</si>
  <si>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</si>
  <si>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</si>
  <si>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</si>
  <si>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</si>
  <si>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</si>
  <si>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</si>
  <si>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</si>
  <si>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</si>
  <si>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</si>
  <si>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</si>
  <si>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</si>
  <si>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</si>
  <si>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</si>
  <si>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</si>
  <si>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</si>
  <si>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</si>
  <si>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</si>
  <si>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</si>
  <si>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</si>
  <si>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</si>
  <si>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</si>
  <si>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</si>
  <si>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</si>
  <si>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</si>
  <si>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</si>
  <si>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</si>
  <si>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</si>
  <si>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</si>
  <si>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</si>
  <si>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</si>
  <si>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</si>
  <si>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</si>
  <si>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</si>
  <si>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</si>
  <si>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</si>
  <si>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</si>
  <si>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</si>
  <si>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</si>
  <si>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</si>
  <si>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</si>
  <si>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</si>
  <si>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</si>
  <si>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THU NGÂN SÁCH NHÀ NƯỚC QUÝ I NĂM 2021</t>
  </si>
  <si>
    <t>ƯỚC THỰC HIỆN QUÝ 
I NĂM 2021</t>
  </si>
  <si>
    <t>ƯỚC THỰC HIỆN QUÝ 
I NĂM 2020</t>
  </si>
  <si>
    <t>Thu NSĐP hưởng theo phân cấp, làm như năm 2020 là số thu nội địa NSĐP hưởng</t>
  </si>
  <si>
    <t>Thu NSĐP hưởng theo phân cấp là số thu NSNN địa phương đươc hưởng</t>
  </si>
  <si>
    <r>
      <rPr>
        <b/>
        <sz val="14"/>
        <rFont val="Times New Roman"/>
        <family val="1"/>
        <charset val="163"/>
      </rPr>
      <t xml:space="preserve">THỰC HIỆN THU NGÂN </t>
    </r>
    <r>
      <rPr>
        <b/>
        <sz val="14"/>
        <color indexed="8"/>
        <rFont val="Times New Roman"/>
        <family val="1"/>
        <charset val="163"/>
      </rPr>
      <t>SÁCH NHÀ NƯỚC QUÝ I NĂM 2021</t>
    </r>
  </si>
  <si>
    <t>( Kèm theo Công văn số   972/STC-QLNS ngày 09/4/2021  của Sở Tài chính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</si>
</sst>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_(* #,##0_);_(* \(#,##0\);_(* &quot;-&quot;??_);_(@_)"/>
    <numFmt numFmtId="166" formatCode="0.0%"/>
  </numFmts>
  <fonts count="19" x14ac:knownFonts="1">
    <font>
      <sz val="11"/>
      <color theme="1"/>
      <name val="Calibri"/>
      <family val="2"/>
      <scheme val="minor"/>
    </font>
    <font>
      <sz val="12"/>
      <name val=".VnArial Narrow"/>
      <family val="2"/>
    </font>
    <font>
      <sz val="12"/>
      <name val=".VnArial Narrow"/>
      <family val="2"/>
    </font>
    <font>
      <b/>
      <sz val="11"/>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9"/>
      <color indexed="81"/>
      <name val="Tahoma"/>
      <family val="2"/>
    </font>
    <font>
      <sz val="9"/>
      <color indexed="81"/>
      <name val="Tahoma"/>
      <family val="2"/>
    </font>
    <font>
      <sz val="11"/>
      <name val="Times New Roman"/>
      <family val="1"/>
    </font>
    <font>
      <sz val="11"/>
      <color theme="1"/>
      <name val="Times New Roman"/>
      <family val="1"/>
    </font>
    <font>
      <i/>
      <sz val="11"/>
      <color rgb="FF000000"/>
      <name val="Times New Roman"/>
      <family val="1"/>
    </font>
    <font>
      <b/>
      <sz val="14"/>
      <color rgb="FF000000"/>
      <name val="Times New Roman"/>
      <family val="1"/>
      <charset val="163"/>
    </font>
    <font>
      <b/>
      <sz val="14"/>
      <name val="Times New Roman"/>
      <family val="1"/>
      <charset val="163"/>
    </font>
    <font>
      <b/>
      <sz val="14"/>
      <color indexed="8"/>
      <name val="Times New Roman"/>
      <family val="1"/>
      <charset val="163"/>
    </font>
  </fonts>
  <fills count="3">
    <fill>
      <patternFill patternType="none"/>
    </fill>
    <fill>
      <patternFill patternType="gray125"/>
    </fill>
    <fill>
      <patternFill patternType="solid">
        <fgColor theme="5" tint="0.59999389629810485"/>
        <bgColor indexed="64"/>
      </patternFill>
    </fill>
  </fills>
  <borders count="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43" fontId="7" fillId="0" borderId="0" applyFont="0" applyFill="0" applyBorder="0" applyAlignment="0" applyProtection="0"/>
    <xf numFmtId="44" fontId="7" fillId="0" borderId="0" applyFont="0" applyFill="0" applyBorder="0" applyAlignment="0" applyProtection="0"/>
    <xf numFmtId="164" fontId="6" fillId="0" borderId="0" applyFont="0" applyFill="0" applyBorder="0" applyAlignment="0" applyProtection="0"/>
    <xf numFmtId="0" fontId="4" fillId="0" borderId="0"/>
    <xf numFmtId="0" fontId="5" fillId="0" borderId="0"/>
    <xf numFmtId="0" fontId="2" fillId="0" borderId="0"/>
    <xf numFmtId="0" fontId="9" fillId="0" borderId="0"/>
    <xf numFmtId="0" fontId="4" fillId="0" borderId="0"/>
    <xf numFmtId="0" fontId="7"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76">
    <xf numFmtId="0" fontId="0" fillId="0" borderId="0" xfId="0"/>
    <xf numFmtId="0" fontId="8" fillId="0" borderId="0" xfId="0" applyFont="1" applyFill="1" applyBorder="1" applyAlignment="1">
      <alignment horizontal="right"/>
    </xf>
    <xf numFmtId="0" fontId="3" fillId="0" borderId="0" xfId="0" applyFont="1" applyFill="1" applyAlignment="1">
      <alignment vertical="center"/>
    </xf>
    <xf numFmtId="0" fontId="3" fillId="0" borderId="0" xfId="0" applyFont="1" applyFill="1" applyAlignment="1"/>
    <xf numFmtId="0" fontId="13" fillId="0" borderId="0" xfId="0" applyFont="1" applyFill="1"/>
    <xf numFmtId="0" fontId="3" fillId="0" borderId="0" xfId="0" applyFont="1" applyFill="1" applyAlignment="1">
      <alignment horizontal="left"/>
    </xf>
    <xf numFmtId="0" fontId="13" fillId="0" borderId="0" xfId="0" applyFont="1" applyFill="1" applyAlignment="1">
      <alignment horizontal="centerContinuous"/>
    </xf>
    <xf numFmtId="0" fontId="13" fillId="0" borderId="0" xfId="0" applyFont="1" applyFill="1" applyAlignment="1">
      <alignment vertical="center"/>
    </xf>
    <xf numFmtId="0" fontId="8" fillId="0" borderId="0" xfId="0" applyFont="1" applyFill="1" applyAlignment="1">
      <alignment horizontal="centerContinuous" vertical="center"/>
    </xf>
    <xf numFmtId="0" fontId="3" fillId="0" borderId="3" xfId="6" applyNumberFormat="1" applyFont="1" applyFill="1" applyBorder="1" applyAlignment="1">
      <alignment horizontal="center" vertical="center" wrapText="1"/>
    </xf>
    <xf numFmtId="14" fontId="3" fillId="0" borderId="3" xfId="6"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left" vertical="center" wrapText="1"/>
    </xf>
    <xf numFmtId="165" fontId="3" fillId="0" borderId="3" xfId="11" applyNumberFormat="1" applyFont="1" applyFill="1" applyBorder="1" applyAlignment="1">
      <alignment vertical="center"/>
    </xf>
    <xf numFmtId="165" fontId="3" fillId="0" borderId="3" xfId="11" applyNumberFormat="1" applyFont="1" applyBorder="1" applyAlignment="1">
      <alignment horizontal="center" vertical="center" wrapText="1"/>
    </xf>
    <xf numFmtId="0" fontId="3" fillId="0" borderId="3" xfId="0" applyFont="1" applyFill="1" applyBorder="1" applyAlignment="1">
      <alignment horizontal="center"/>
    </xf>
    <xf numFmtId="0" fontId="3" fillId="0" borderId="3" xfId="0" applyFont="1" applyFill="1" applyBorder="1"/>
    <xf numFmtId="0" fontId="13" fillId="0" borderId="3" xfId="0" applyFont="1" applyFill="1" applyBorder="1" applyAlignment="1">
      <alignment horizontal="center"/>
    </xf>
    <xf numFmtId="0" fontId="13" fillId="0" borderId="3" xfId="0" applyFont="1" applyFill="1" applyBorder="1"/>
    <xf numFmtId="165" fontId="13" fillId="0" borderId="3" xfId="11" applyNumberFormat="1" applyFont="1" applyFill="1" applyBorder="1" applyAlignment="1">
      <alignment vertical="center"/>
    </xf>
    <xf numFmtId="165" fontId="13" fillId="0" borderId="3" xfId="11" applyNumberFormat="1" applyFont="1" applyBorder="1" applyAlignment="1">
      <alignment horizontal="center" vertical="center" wrapText="1"/>
    </xf>
    <xf numFmtId="0" fontId="13" fillId="0" borderId="3" xfId="0" applyFont="1" applyBorder="1" applyAlignment="1">
      <alignment vertical="center" wrapText="1"/>
    </xf>
    <xf numFmtId="165" fontId="8" fillId="0" borderId="3" xfId="11" applyNumberFormat="1" applyFont="1" applyFill="1" applyBorder="1" applyAlignment="1">
      <alignment vertical="center"/>
    </xf>
    <xf numFmtId="0" fontId="8" fillId="0" borderId="3" xfId="0" quotePrefix="1" applyFont="1" applyFill="1" applyBorder="1" applyAlignment="1">
      <alignment horizontal="center"/>
    </xf>
    <xf numFmtId="0" fontId="8" fillId="0" borderId="3" xfId="0" applyFont="1" applyFill="1" applyBorder="1"/>
    <xf numFmtId="0" fontId="13" fillId="0" borderId="3" xfId="0" applyFont="1" applyFill="1" applyBorder="1" applyAlignment="1">
      <alignment horizontal="center" vertical="center"/>
    </xf>
    <xf numFmtId="0" fontId="13" fillId="0" borderId="3" xfId="0" applyFont="1" applyFill="1" applyBorder="1" applyAlignment="1">
      <alignment horizontal="justify" wrapText="1"/>
    </xf>
    <xf numFmtId="0" fontId="3" fillId="0" borderId="0" xfId="0" applyFont="1" applyFill="1"/>
    <xf numFmtId="0" fontId="3" fillId="0" borderId="3" xfId="0" applyNumberFormat="1" applyFont="1" applyFill="1" applyBorder="1" applyAlignment="1">
      <alignment vertical="center" wrapText="1"/>
    </xf>
    <xf numFmtId="165" fontId="3" fillId="0" borderId="3" xfId="11" applyNumberFormat="1" applyFont="1" applyFill="1" applyBorder="1" applyAlignment="1">
      <alignment vertical="center" wrapText="1"/>
    </xf>
    <xf numFmtId="0" fontId="13" fillId="0" borderId="3" xfId="0" applyNumberFormat="1" applyFont="1" applyFill="1" applyBorder="1" applyAlignment="1">
      <alignment horizontal="left" vertical="center" wrapText="1"/>
    </xf>
    <xf numFmtId="165" fontId="13" fillId="0" borderId="3" xfId="11" applyNumberFormat="1" applyFont="1" applyFill="1" applyBorder="1" applyAlignment="1">
      <alignment horizontal="center" vertical="center" wrapText="1"/>
    </xf>
    <xf numFmtId="0" fontId="13" fillId="0" borderId="3" xfId="0" applyNumberFormat="1" applyFont="1" applyFill="1" applyBorder="1" applyAlignment="1">
      <alignment vertical="center" wrapText="1"/>
    </xf>
    <xf numFmtId="165" fontId="13" fillId="0" borderId="4" xfId="11" applyNumberFormat="1" applyFont="1" applyBorder="1" applyAlignment="1">
      <alignment horizontal="center" vertical="center" wrapText="1"/>
    </xf>
    <xf numFmtId="0" fontId="8" fillId="0" borderId="0" xfId="0" quotePrefix="1" applyFont="1" applyFill="1" applyAlignment="1">
      <alignment horizontal="left"/>
    </xf>
    <xf numFmtId="0" fontId="13" fillId="0" borderId="0" xfId="4" applyFont="1" applyFill="1"/>
    <xf numFmtId="165" fontId="8" fillId="0" borderId="3" xfId="11" applyNumberFormat="1" applyFont="1" applyBorder="1" applyAlignment="1">
      <alignment horizontal="center" vertical="center" wrapText="1"/>
    </xf>
    <xf numFmtId="0" fontId="8" fillId="0" borderId="0" xfId="0" applyFont="1" applyFill="1"/>
    <xf numFmtId="165" fontId="13" fillId="0" borderId="3" xfId="11" applyNumberFormat="1" applyFont="1" applyFill="1" applyBorder="1" applyAlignment="1">
      <alignment horizontal="left" vertical="center" wrapText="1"/>
    </xf>
    <xf numFmtId="0" fontId="3" fillId="0" borderId="3" xfId="6" applyNumberFormat="1" applyFont="1" applyFill="1" applyBorder="1" applyAlignment="1">
      <alignment horizontal="center" vertical="center" wrapText="1"/>
    </xf>
    <xf numFmtId="166" fontId="3" fillId="0" borderId="3" xfId="12" applyNumberFormat="1" applyFont="1" applyFill="1" applyBorder="1" applyAlignment="1">
      <alignment horizontal="left" vertical="center" indent="1"/>
    </xf>
    <xf numFmtId="166" fontId="13" fillId="0" borderId="3" xfId="12" applyNumberFormat="1" applyFont="1" applyFill="1" applyBorder="1" applyAlignment="1">
      <alignment horizontal="left" vertical="center" indent="1"/>
    </xf>
    <xf numFmtId="166" fontId="8" fillId="0" borderId="3" xfId="12" applyNumberFormat="1" applyFont="1" applyFill="1" applyBorder="1" applyAlignment="1">
      <alignment horizontal="left" vertical="center" indent="1"/>
    </xf>
    <xf numFmtId="165" fontId="3" fillId="2" borderId="3" xfId="11" applyNumberFormat="1" applyFont="1" applyFill="1" applyBorder="1" applyAlignment="1">
      <alignment horizontal="center" vertical="center" wrapText="1"/>
    </xf>
    <xf numFmtId="165" fontId="3" fillId="2" borderId="3" xfId="11" applyNumberFormat="1" applyFont="1" applyFill="1" applyBorder="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3" fillId="0" borderId="0" xfId="0" applyFont="1" applyFill="1" applyAlignment="1">
      <alignment horizontal="left" vertical="center"/>
    </xf>
    <xf numFmtId="0" fontId="13" fillId="0" borderId="0" xfId="0" applyFont="1" applyFill="1" applyAlignment="1">
      <alignment horizontal="centerContinuous" vertical="center"/>
    </xf>
    <xf numFmtId="0" fontId="3" fillId="0" borderId="3" xfId="0" applyFont="1" applyFill="1" applyBorder="1" applyAlignment="1">
      <alignment vertical="center"/>
    </xf>
    <xf numFmtId="0" fontId="13" fillId="0" borderId="3" xfId="0" applyFont="1" applyFill="1" applyBorder="1" applyAlignment="1">
      <alignment vertical="center"/>
    </xf>
    <xf numFmtId="0" fontId="8" fillId="0" borderId="3" xfId="0" quotePrefix="1" applyFont="1" applyFill="1" applyBorder="1" applyAlignment="1">
      <alignment horizontal="center" vertical="center"/>
    </xf>
    <xf numFmtId="0" fontId="8" fillId="0" borderId="3" xfId="0" applyFont="1" applyFill="1" applyBorder="1" applyAlignment="1">
      <alignment vertical="center"/>
    </xf>
    <xf numFmtId="0" fontId="8" fillId="0" borderId="0" xfId="0" applyFont="1" applyFill="1" applyAlignment="1">
      <alignment vertical="center"/>
    </xf>
    <xf numFmtId="0" fontId="13" fillId="0" borderId="3" xfId="0" applyFont="1" applyFill="1" applyBorder="1" applyAlignment="1">
      <alignment horizontal="justify" vertical="center" wrapText="1"/>
    </xf>
    <xf numFmtId="0" fontId="8" fillId="0" borderId="0" xfId="0" quotePrefix="1" applyFont="1" applyFill="1" applyAlignment="1">
      <alignment horizontal="left" vertical="center"/>
    </xf>
    <xf numFmtId="0" fontId="13" fillId="0" borderId="0" xfId="4" applyFont="1" applyFill="1" applyAlignment="1">
      <alignment vertical="center"/>
    </xf>
    <xf numFmtId="0" fontId="13" fillId="0" borderId="0" xfId="0" applyFont="1" applyFill="1" applyAlignment="1">
      <alignment horizontal="center" vertical="center"/>
    </xf>
    <xf numFmtId="166" fontId="3" fillId="0" borderId="3" xfId="12" applyNumberFormat="1" applyFont="1" applyFill="1" applyBorder="1" applyAlignment="1">
      <alignment horizontal="center" vertical="center"/>
    </xf>
    <xf numFmtId="166" fontId="13" fillId="0" borderId="3" xfId="12" applyNumberFormat="1" applyFont="1" applyFill="1" applyBorder="1" applyAlignment="1">
      <alignment horizontal="center" vertical="center"/>
    </xf>
    <xf numFmtId="166" fontId="8" fillId="0" borderId="3" xfId="12" applyNumberFormat="1" applyFont="1" applyFill="1" applyBorder="1" applyAlignment="1">
      <alignment horizontal="center" vertical="center"/>
    </xf>
    <xf numFmtId="165" fontId="3" fillId="0" borderId="3" xfId="11" applyNumberFormat="1" applyFont="1" applyFill="1" applyBorder="1" applyAlignment="1">
      <alignment horizontal="center" vertical="center" wrapText="1"/>
    </xf>
    <xf numFmtId="165" fontId="13" fillId="0" borderId="4" xfId="11" applyNumberFormat="1" applyFont="1" applyFill="1" applyBorder="1" applyAlignment="1">
      <alignment horizontal="center" vertical="center" wrapText="1"/>
    </xf>
    <xf numFmtId="0" fontId="3" fillId="0" borderId="3" xfId="6" applyNumberFormat="1" applyFont="1" applyFill="1" applyBorder="1" applyAlignment="1">
      <alignment horizontal="center" vertical="center" wrapText="1"/>
    </xf>
    <xf numFmtId="0" fontId="16" fillId="0" borderId="0" xfId="0" applyFont="1" applyAlignment="1">
      <alignment horizontal="center" vertical="center" wrapText="1"/>
    </xf>
    <xf numFmtId="0" fontId="8" fillId="0" borderId="1" xfId="0" applyFont="1" applyFill="1" applyBorder="1" applyAlignment="1">
      <alignment horizontal="left" vertical="center"/>
    </xf>
    <xf numFmtId="0" fontId="3" fillId="0" borderId="0" xfId="0" applyFont="1" applyFill="1" applyAlignment="1">
      <alignment horizontal="right" vertical="center"/>
    </xf>
    <xf numFmtId="0" fontId="15" fillId="0" borderId="0" xfId="0" applyFont="1" applyAlignment="1">
      <alignment horizontal="center" vertical="center"/>
    </xf>
    <xf numFmtId="0" fontId="1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1" xfId="0" applyFont="1" applyFill="1" applyBorder="1" applyAlignment="1">
      <alignment horizontal="left"/>
    </xf>
    <xf numFmtId="0" fontId="3" fillId="0" borderId="0" xfId="0" applyFont="1" applyFill="1" applyAlignment="1">
      <alignment horizontal="right"/>
    </xf>
    <xf numFmtId="0" fontId="3" fillId="0" borderId="0" xfId="0" applyFont="1" applyFill="1" applyAlignment="1">
      <alignment horizontal="center" wrapText="1"/>
    </xf>
    <xf numFmtId="0" fontId="8" fillId="0" borderId="0" xfId="0" applyNumberFormat="1" applyFont="1" applyFill="1" applyBorder="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4"/>
  <sheetViews>
    <sheetView tabSelected="1" zoomScale="70" zoomScaleNormal="70" workbookViewId="0">
      <pane xSplit="2" ySplit="7" topLeftCell="C23" activePane="bottomRight" state="frozen"/>
      <selection pane="topRight" activeCell="C1" sqref="C1"/>
      <selection pane="bottomLeft" activeCell="A8" sqref="A8"/>
      <selection pane="bottomRight" activeCell="A4" sqref="A4:F4"/>
    </sheetView>
  </sheetViews>
  <sheetFormatPr defaultColWidth="12.85546875" defaultRowHeight="15" x14ac:dyDescent="0.25"/>
  <cols>
    <col min="1" max="1" width="7.28515625" style="7" customWidth="1"/>
    <col min="2" max="2" width="55.85546875" style="7" customWidth="1"/>
    <col min="3" max="4" width="14.5703125" style="7" customWidth="1"/>
    <col min="5" max="6" width="12" style="57" customWidth="1"/>
    <col min="7" max="7" width="12.85546875" style="7" customWidth="1"/>
    <col min="8" max="16384" width="12.85546875" style="7"/>
  </cols>
  <sheetData>
    <row r="1" spans="1:8" ht="21" customHeight="1" x14ac:dyDescent="0.25">
      <c r="A1" s="2" t="s">
        <v>46</v>
      </c>
      <c r="B1" s="2"/>
      <c r="C1" s="2"/>
      <c r="D1" s="66" t="s">
        <v>37</v>
      </c>
      <c r="E1" s="66"/>
      <c r="F1" s="66"/>
    </row>
    <row r="2" spans="1:8" x14ac:dyDescent="0.25">
      <c r="A2" s="47"/>
      <c r="B2" s="47"/>
      <c r="C2" s="48"/>
      <c r="D2" s="48"/>
    </row>
    <row r="3" spans="1:8" s="45" customFormat="1" ht="32.25" customHeight="1" x14ac:dyDescent="0.25">
      <c r="A3" s="64" t="s">
        <v>52</v>
      </c>
      <c r="B3" s="64"/>
      <c r="C3" s="64"/>
      <c r="D3" s="64"/>
      <c r="E3" s="64"/>
      <c r="F3" s="64"/>
      <c r="H3" s="46"/>
    </row>
    <row r="4" spans="1:8" s="45" customFormat="1" ht="21.75" customHeight="1" x14ac:dyDescent="0.25">
      <c r="A4" s="67" t="s">
        <v>53</v>
      </c>
      <c r="B4" s="67"/>
      <c r="C4" s="67"/>
      <c r="D4" s="67"/>
      <c r="E4" s="67"/>
      <c r="F4" s="67"/>
      <c r="H4" s="46"/>
    </row>
    <row r="5" spans="1:8" ht="17.25" customHeight="1" x14ac:dyDescent="0.25">
      <c r="A5" s="68"/>
      <c r="B5" s="68"/>
      <c r="C5" s="68"/>
      <c r="D5" s="71" t="s">
        <v>0</v>
      </c>
      <c r="E5" s="71"/>
      <c r="F5" s="71"/>
    </row>
    <row r="6" spans="1:8" ht="39" customHeight="1" x14ac:dyDescent="0.25">
      <c r="A6" s="69" t="s">
        <v>1</v>
      </c>
      <c r="B6" s="70" t="s">
        <v>2</v>
      </c>
      <c r="C6" s="70" t="s">
        <v>33</v>
      </c>
      <c r="D6" s="63" t="s">
        <v>48</v>
      </c>
      <c r="E6" s="63" t="s">
        <v>34</v>
      </c>
      <c r="F6" s="63"/>
      <c r="G6" s="63" t="s">
        <v>49</v>
      </c>
    </row>
    <row r="7" spans="1:8" ht="47.25" customHeight="1" x14ac:dyDescent="0.25">
      <c r="A7" s="69"/>
      <c r="B7" s="69"/>
      <c r="C7" s="70"/>
      <c r="D7" s="63"/>
      <c r="E7" s="39" t="s">
        <v>33</v>
      </c>
      <c r="F7" s="10" t="s">
        <v>35</v>
      </c>
      <c r="G7" s="63"/>
    </row>
    <row r="8" spans="1:8" s="2" customFormat="1" ht="21" customHeight="1" x14ac:dyDescent="0.25">
      <c r="A8" s="11" t="s">
        <v>3</v>
      </c>
      <c r="B8" s="12" t="s">
        <v>38</v>
      </c>
      <c r="C8" s="13">
        <f>C9+C28+C29+C36</f>
        <v>3450000</v>
      </c>
      <c r="D8" s="13">
        <f>D9+D28+D29+D36+3825</f>
        <v>1041827.5404449999</v>
      </c>
      <c r="E8" s="58">
        <f>D8/C8</f>
        <v>0.30197899723043475</v>
      </c>
      <c r="F8" s="58">
        <f>D8/G8</f>
        <v>1.2793190494694613</v>
      </c>
      <c r="G8" s="14">
        <v>814361</v>
      </c>
    </row>
    <row r="9" spans="1:8" s="2" customFormat="1" ht="21" customHeight="1" x14ac:dyDescent="0.25">
      <c r="A9" s="11" t="s">
        <v>5</v>
      </c>
      <c r="B9" s="49" t="s">
        <v>9</v>
      </c>
      <c r="C9" s="13">
        <f>SUM(C10:C17)+SUM(C23:C27)</f>
        <v>2970000</v>
      </c>
      <c r="D9" s="13">
        <f>SUM(D10:D17)+SUM(D23:D27)</f>
        <v>724638.06845199992</v>
      </c>
      <c r="E9" s="58">
        <f t="shared" ref="E9:E39" si="0">D9/C9</f>
        <v>0.24398588163366999</v>
      </c>
      <c r="F9" s="58">
        <f t="shared" ref="F9:F39" si="1">D9/G9</f>
        <v>1.0146676157291821</v>
      </c>
      <c r="G9" s="14">
        <v>714163</v>
      </c>
    </row>
    <row r="10" spans="1:8" ht="21" customHeight="1" x14ac:dyDescent="0.25">
      <c r="A10" s="25">
        <v>1</v>
      </c>
      <c r="B10" s="50" t="s">
        <v>39</v>
      </c>
      <c r="C10" s="19">
        <f>190000+85000</f>
        <v>275000</v>
      </c>
      <c r="D10" s="19">
        <f>74901.670381</f>
        <v>74901.670381000004</v>
      </c>
      <c r="E10" s="59">
        <f t="shared" si="0"/>
        <v>0.27236971047636366</v>
      </c>
      <c r="F10" s="59">
        <f t="shared" si="1"/>
        <v>1.1938233432842957</v>
      </c>
      <c r="G10" s="20">
        <v>62741</v>
      </c>
    </row>
    <row r="11" spans="1:8" ht="21" customHeight="1" x14ac:dyDescent="0.25">
      <c r="A11" s="25">
        <f>+A10+1</f>
        <v>2</v>
      </c>
      <c r="B11" s="50" t="s">
        <v>10</v>
      </c>
      <c r="C11" s="19">
        <v>32800</v>
      </c>
      <c r="D11" s="19">
        <v>8939.3645560000004</v>
      </c>
      <c r="E11" s="59">
        <f t="shared" si="0"/>
        <v>0.27254160231707319</v>
      </c>
      <c r="F11" s="59">
        <f t="shared" si="1"/>
        <v>1.807392752931662</v>
      </c>
      <c r="G11" s="20">
        <v>4946</v>
      </c>
    </row>
    <row r="12" spans="1:8" ht="21" customHeight="1" x14ac:dyDescent="0.25">
      <c r="A12" s="25">
        <f>A11+1</f>
        <v>3</v>
      </c>
      <c r="B12" s="21" t="s">
        <v>11</v>
      </c>
      <c r="C12" s="19">
        <v>742000</v>
      </c>
      <c r="D12" s="19">
        <v>215752.80890500001</v>
      </c>
      <c r="E12" s="59">
        <f t="shared" si="0"/>
        <v>0.29077197965633422</v>
      </c>
      <c r="F12" s="59">
        <f t="shared" si="1"/>
        <v>1.2955714485891516</v>
      </c>
      <c r="G12" s="20">
        <v>166531</v>
      </c>
    </row>
    <row r="13" spans="1:8" ht="21" customHeight="1" x14ac:dyDescent="0.25">
      <c r="A13" s="25">
        <f>A12+1</f>
        <v>4</v>
      </c>
      <c r="B13" s="50" t="s">
        <v>12</v>
      </c>
      <c r="C13" s="22">
        <v>90000</v>
      </c>
      <c r="D13" s="22">
        <v>50307.099265999997</v>
      </c>
      <c r="E13" s="59">
        <f t="shared" si="0"/>
        <v>0.55896776962222217</v>
      </c>
      <c r="F13" s="59">
        <f t="shared" si="1"/>
        <v>1.3938187256808798</v>
      </c>
      <c r="G13" s="20">
        <v>36093</v>
      </c>
    </row>
    <row r="14" spans="1:8" ht="21" customHeight="1" x14ac:dyDescent="0.25">
      <c r="A14" s="25">
        <f>A13+1</f>
        <v>5</v>
      </c>
      <c r="B14" s="50" t="s">
        <v>13</v>
      </c>
      <c r="C14" s="22">
        <v>500000</v>
      </c>
      <c r="D14" s="22">
        <v>105303.37385</v>
      </c>
      <c r="E14" s="59">
        <f t="shared" si="0"/>
        <v>0.21060674770000001</v>
      </c>
      <c r="F14" s="59">
        <f t="shared" si="1"/>
        <v>1.3381712734458395</v>
      </c>
      <c r="G14" s="20">
        <v>78692</v>
      </c>
    </row>
    <row r="15" spans="1:8" ht="21" customHeight="1" x14ac:dyDescent="0.25">
      <c r="A15" s="25">
        <f>A14+1</f>
        <v>6</v>
      </c>
      <c r="B15" s="50" t="s">
        <v>14</v>
      </c>
      <c r="C15" s="22">
        <v>150000</v>
      </c>
      <c r="D15" s="22">
        <v>52510.095077999998</v>
      </c>
      <c r="E15" s="59">
        <f t="shared" si="0"/>
        <v>0.35006730052000001</v>
      </c>
      <c r="F15" s="59">
        <f t="shared" si="1"/>
        <v>1.1690212181753417</v>
      </c>
      <c r="G15" s="20">
        <v>44918</v>
      </c>
    </row>
    <row r="16" spans="1:8" ht="21" customHeight="1" x14ac:dyDescent="0.25">
      <c r="A16" s="25">
        <f>A15+1</f>
        <v>7</v>
      </c>
      <c r="B16" s="50" t="s">
        <v>15</v>
      </c>
      <c r="C16" s="22">
        <v>72600</v>
      </c>
      <c r="D16" s="22">
        <v>21647.946519000001</v>
      </c>
      <c r="E16" s="59">
        <f t="shared" si="0"/>
        <v>0.29818108152892564</v>
      </c>
      <c r="F16" s="59">
        <f t="shared" si="1"/>
        <v>1.0697739928345524</v>
      </c>
      <c r="G16" s="20">
        <v>20236</v>
      </c>
    </row>
    <row r="17" spans="1:7" ht="21" customHeight="1" x14ac:dyDescent="0.25">
      <c r="A17" s="25">
        <v>8</v>
      </c>
      <c r="B17" s="50" t="s">
        <v>40</v>
      </c>
      <c r="C17" s="22">
        <f>SUM(C18:C22)</f>
        <v>948100</v>
      </c>
      <c r="D17" s="22">
        <f>SUM(D18:D22)</f>
        <v>158017.70513000002</v>
      </c>
      <c r="E17" s="59">
        <f t="shared" si="0"/>
        <v>0.16666776197658476</v>
      </c>
      <c r="F17" s="59">
        <f t="shared" si="1"/>
        <v>0.59094351560776226</v>
      </c>
      <c r="G17" s="20">
        <v>267399</v>
      </c>
    </row>
    <row r="18" spans="1:7" s="53" customFormat="1" ht="21" customHeight="1" x14ac:dyDescent="0.25">
      <c r="A18" s="51" t="s">
        <v>8</v>
      </c>
      <c r="B18" s="52" t="s">
        <v>16</v>
      </c>
      <c r="C18" s="22"/>
      <c r="D18" s="22">
        <v>8.8188999999999993</v>
      </c>
      <c r="E18" s="60"/>
      <c r="F18" s="60">
        <f t="shared" si="1"/>
        <v>8.6459803921568615E-2</v>
      </c>
      <c r="G18" s="36">
        <v>102</v>
      </c>
    </row>
    <row r="19" spans="1:7" s="53" customFormat="1" ht="21" customHeight="1" x14ac:dyDescent="0.25">
      <c r="A19" s="51" t="s">
        <v>8</v>
      </c>
      <c r="B19" s="52" t="s">
        <v>17</v>
      </c>
      <c r="C19" s="22">
        <v>5000</v>
      </c>
      <c r="D19" s="22">
        <v>369.41080599999998</v>
      </c>
      <c r="E19" s="60">
        <f t="shared" si="0"/>
        <v>7.3882161199999991E-2</v>
      </c>
      <c r="F19" s="60">
        <f t="shared" si="1"/>
        <v>1.4373961322957198</v>
      </c>
      <c r="G19" s="36">
        <v>257</v>
      </c>
    </row>
    <row r="20" spans="1:7" s="53" customFormat="1" ht="21" customHeight="1" x14ac:dyDescent="0.25">
      <c r="A20" s="51" t="s">
        <v>8</v>
      </c>
      <c r="B20" s="52" t="s">
        <v>19</v>
      </c>
      <c r="C20" s="22">
        <v>920000</v>
      </c>
      <c r="D20" s="22">
        <v>150323.97985999999</v>
      </c>
      <c r="E20" s="60">
        <f t="shared" si="0"/>
        <v>0.1633956302826087</v>
      </c>
      <c r="F20" s="60">
        <f t="shared" si="1"/>
        <v>0.5694176421612448</v>
      </c>
      <c r="G20" s="36">
        <v>263996</v>
      </c>
    </row>
    <row r="21" spans="1:7" s="53" customFormat="1" ht="21" customHeight="1" x14ac:dyDescent="0.25">
      <c r="A21" s="51" t="s">
        <v>8</v>
      </c>
      <c r="B21" s="52" t="s">
        <v>18</v>
      </c>
      <c r="C21" s="22">
        <v>23000</v>
      </c>
      <c r="D21" s="22">
        <v>7277.9955639999998</v>
      </c>
      <c r="E21" s="60">
        <f t="shared" si="0"/>
        <v>0.31643458973913041</v>
      </c>
      <c r="F21" s="60">
        <f t="shared" si="1"/>
        <v>2.4571220675219445</v>
      </c>
      <c r="G21" s="36">
        <v>2962</v>
      </c>
    </row>
    <row r="22" spans="1:7" s="53" customFormat="1" ht="21" customHeight="1" x14ac:dyDescent="0.25">
      <c r="A22" s="51" t="s">
        <v>8</v>
      </c>
      <c r="B22" s="52" t="s">
        <v>20</v>
      </c>
      <c r="C22" s="22">
        <v>100</v>
      </c>
      <c r="D22" s="22">
        <v>37.5</v>
      </c>
      <c r="E22" s="60">
        <f t="shared" si="0"/>
        <v>0.375</v>
      </c>
      <c r="F22" s="60">
        <f t="shared" si="1"/>
        <v>0.45731707317073172</v>
      </c>
      <c r="G22" s="36">
        <v>82</v>
      </c>
    </row>
    <row r="23" spans="1:7" ht="21" customHeight="1" x14ac:dyDescent="0.25">
      <c r="A23" s="25">
        <v>9</v>
      </c>
      <c r="B23" s="50" t="s">
        <v>22</v>
      </c>
      <c r="C23" s="19">
        <v>15000</v>
      </c>
      <c r="D23" s="19">
        <v>4252.9496129999998</v>
      </c>
      <c r="E23" s="59">
        <f t="shared" si="0"/>
        <v>0.28352997419999998</v>
      </c>
      <c r="F23" s="59">
        <f t="shared" si="1"/>
        <v>1.4746704622052704</v>
      </c>
      <c r="G23" s="20">
        <v>2884</v>
      </c>
    </row>
    <row r="24" spans="1:7" ht="45" x14ac:dyDescent="0.25">
      <c r="A24" s="25">
        <f>A23+1</f>
        <v>10</v>
      </c>
      <c r="B24" s="54" t="s">
        <v>25</v>
      </c>
      <c r="C24" s="19">
        <v>5500</v>
      </c>
      <c r="D24" s="19">
        <v>1789.4698149999999</v>
      </c>
      <c r="E24" s="59">
        <f t="shared" si="0"/>
        <v>0.32535814818181819</v>
      </c>
      <c r="F24" s="59">
        <f t="shared" si="1"/>
        <v>5.0837210653409093</v>
      </c>
      <c r="G24" s="20">
        <v>352</v>
      </c>
    </row>
    <row r="25" spans="1:7" ht="21" customHeight="1" x14ac:dyDescent="0.25">
      <c r="A25" s="25">
        <v>11</v>
      </c>
      <c r="B25" s="50" t="s">
        <v>21</v>
      </c>
      <c r="C25" s="19">
        <v>40000</v>
      </c>
      <c r="D25" s="19">
        <v>2234.2701710000001</v>
      </c>
      <c r="E25" s="59">
        <f t="shared" si="0"/>
        <v>5.5856754275000003E-2</v>
      </c>
      <c r="F25" s="59">
        <f t="shared" si="1"/>
        <v>0.49234688651388281</v>
      </c>
      <c r="G25" s="20">
        <v>4538</v>
      </c>
    </row>
    <row r="26" spans="1:7" ht="21.6" customHeight="1" x14ac:dyDescent="0.25">
      <c r="A26" s="25">
        <f>A25+1</f>
        <v>12</v>
      </c>
      <c r="B26" s="50" t="s">
        <v>24</v>
      </c>
      <c r="C26" s="19">
        <v>7000</v>
      </c>
      <c r="D26" s="19">
        <v>76.658500000000004</v>
      </c>
      <c r="E26" s="59">
        <f t="shared" si="0"/>
        <v>1.0951214285714286E-2</v>
      </c>
      <c r="F26" s="59">
        <f t="shared" si="1"/>
        <v>0.15580995934959349</v>
      </c>
      <c r="G26" s="20">
        <v>492</v>
      </c>
    </row>
    <row r="27" spans="1:7" ht="21.6" customHeight="1" x14ac:dyDescent="0.25">
      <c r="A27" s="25">
        <f>A26+1</f>
        <v>13</v>
      </c>
      <c r="B27" s="50" t="s">
        <v>23</v>
      </c>
      <c r="C27" s="19">
        <v>92000</v>
      </c>
      <c r="D27" s="19">
        <v>28904.656668</v>
      </c>
      <c r="E27" s="59">
        <f t="shared" si="0"/>
        <v>0.31418105073913044</v>
      </c>
      <c r="F27" s="59">
        <f t="shared" si="1"/>
        <v>1.1874884625939772</v>
      </c>
      <c r="G27" s="20">
        <v>24341</v>
      </c>
    </row>
    <row r="28" spans="1:7" s="2" customFormat="1" ht="21" customHeight="1" x14ac:dyDescent="0.25">
      <c r="A28" s="11" t="s">
        <v>6</v>
      </c>
      <c r="B28" s="49" t="s">
        <v>36</v>
      </c>
      <c r="C28" s="13"/>
      <c r="D28" s="13"/>
      <c r="E28" s="59"/>
      <c r="F28" s="59"/>
      <c r="G28" s="49"/>
    </row>
    <row r="29" spans="1:7" s="2" customFormat="1" ht="21.6" customHeight="1" x14ac:dyDescent="0.25">
      <c r="A29" s="11" t="s">
        <v>7</v>
      </c>
      <c r="B29" s="49" t="s">
        <v>41</v>
      </c>
      <c r="C29" s="13">
        <f>SUM(C30:C35)</f>
        <v>480000</v>
      </c>
      <c r="D29" s="13">
        <f>SUM(D30:D35)</f>
        <v>313364.47199299996</v>
      </c>
      <c r="E29" s="58">
        <f t="shared" si="0"/>
        <v>0.65284264998541652</v>
      </c>
      <c r="F29" s="58">
        <f t="shared" si="1"/>
        <v>3.2243455605482212</v>
      </c>
      <c r="G29" s="14">
        <v>97187</v>
      </c>
    </row>
    <row r="30" spans="1:7" ht="25.5" customHeight="1" x14ac:dyDescent="0.25">
      <c r="A30" s="25">
        <v>1</v>
      </c>
      <c r="B30" s="50" t="s">
        <v>26</v>
      </c>
      <c r="C30" s="19">
        <v>360000</v>
      </c>
      <c r="D30" s="19">
        <v>292934.60318199999</v>
      </c>
      <c r="E30" s="59">
        <f t="shared" si="0"/>
        <v>0.81370723106111109</v>
      </c>
      <c r="F30" s="59">
        <f t="shared" si="1"/>
        <v>4.2457366937024421</v>
      </c>
      <c r="G30" s="20">
        <v>68995</v>
      </c>
    </row>
    <row r="31" spans="1:7" ht="25.5" customHeight="1" x14ac:dyDescent="0.25">
      <c r="A31" s="25">
        <f>A30+1</f>
        <v>2</v>
      </c>
      <c r="B31" s="50" t="s">
        <v>27</v>
      </c>
      <c r="C31" s="19">
        <v>100000</v>
      </c>
      <c r="D31" s="19">
        <v>7753.810058</v>
      </c>
      <c r="E31" s="59">
        <f t="shared" si="0"/>
        <v>7.7538100580000005E-2</v>
      </c>
      <c r="F31" s="59">
        <f t="shared" si="1"/>
        <v>0.37810552777100503</v>
      </c>
      <c r="G31" s="20">
        <v>20507</v>
      </c>
    </row>
    <row r="32" spans="1:7" ht="25.5" customHeight="1" x14ac:dyDescent="0.25">
      <c r="A32" s="25">
        <f>A31+1</f>
        <v>3</v>
      </c>
      <c r="B32" s="50" t="s">
        <v>28</v>
      </c>
      <c r="C32" s="19">
        <v>20000</v>
      </c>
      <c r="D32" s="19">
        <v>10938.381275</v>
      </c>
      <c r="E32" s="59">
        <f t="shared" si="0"/>
        <v>0.54691906374999999</v>
      </c>
      <c r="F32" s="59">
        <f t="shared" si="1"/>
        <v>1.5171125208044383</v>
      </c>
      <c r="G32" s="20">
        <v>7210</v>
      </c>
    </row>
    <row r="33" spans="1:10" ht="25.5" customHeight="1" x14ac:dyDescent="0.25">
      <c r="A33" s="25">
        <f>A32+1</f>
        <v>4</v>
      </c>
      <c r="B33" s="50" t="s">
        <v>29</v>
      </c>
      <c r="C33" s="19"/>
      <c r="D33" s="19">
        <v>324.73192</v>
      </c>
      <c r="E33" s="59"/>
      <c r="F33" s="59"/>
      <c r="G33" s="20"/>
    </row>
    <row r="34" spans="1:10" ht="25.5" customHeight="1" x14ac:dyDescent="0.25">
      <c r="A34" s="25">
        <v>5</v>
      </c>
      <c r="B34" s="50" t="s">
        <v>30</v>
      </c>
      <c r="C34" s="19"/>
      <c r="D34" s="19"/>
      <c r="E34" s="59"/>
      <c r="F34" s="59"/>
      <c r="G34" s="20"/>
    </row>
    <row r="35" spans="1:10" ht="25.5" customHeight="1" x14ac:dyDescent="0.25">
      <c r="A35" s="25">
        <v>6</v>
      </c>
      <c r="B35" s="50" t="s">
        <v>31</v>
      </c>
      <c r="C35" s="19"/>
      <c r="D35" s="19">
        <f>1231.13542+181.810138</f>
        <v>1412.9455580000001</v>
      </c>
      <c r="E35" s="59"/>
      <c r="F35" s="59">
        <f t="shared" si="1"/>
        <v>2.9746222273684215</v>
      </c>
      <c r="G35" s="31">
        <v>475</v>
      </c>
    </row>
    <row r="36" spans="1:10" s="2" customFormat="1" ht="23.25" customHeight="1" x14ac:dyDescent="0.25">
      <c r="A36" s="11" t="s">
        <v>45</v>
      </c>
      <c r="B36" s="49" t="s">
        <v>32</v>
      </c>
      <c r="C36" s="13"/>
      <c r="D36" s="13"/>
      <c r="E36" s="58"/>
      <c r="F36" s="58"/>
      <c r="G36" s="49"/>
    </row>
    <row r="37" spans="1:10" s="2" customFormat="1" ht="23.25" customHeight="1" x14ac:dyDescent="0.25">
      <c r="A37" s="11" t="s">
        <v>4</v>
      </c>
      <c r="B37" s="28" t="s">
        <v>42</v>
      </c>
      <c r="C37" s="29">
        <v>2560700</v>
      </c>
      <c r="D37" s="29">
        <v>638284.17299999995</v>
      </c>
      <c r="E37" s="58">
        <f t="shared" si="0"/>
        <v>0.2492615976100285</v>
      </c>
      <c r="F37" s="58">
        <f t="shared" si="1"/>
        <v>0.98613410242267774</v>
      </c>
      <c r="G37" s="61">
        <v>647259</v>
      </c>
      <c r="J37" s="7" t="s">
        <v>50</v>
      </c>
    </row>
    <row r="38" spans="1:10" ht="24" customHeight="1" x14ac:dyDescent="0.25">
      <c r="A38" s="25">
        <v>1</v>
      </c>
      <c r="B38" s="30" t="s">
        <v>43</v>
      </c>
      <c r="C38" s="38">
        <v>1263440</v>
      </c>
      <c r="D38" s="19">
        <f>55872.782794+2492.215979+5356.484079+20.958043+3810.568018+3601.88125+5281.933306+147061.742567+41904.021293+12864.236963+50307.099266+1911.171435</f>
        <v>330485.09499299998</v>
      </c>
      <c r="E38" s="59">
        <f t="shared" si="0"/>
        <v>0.26157561498211229</v>
      </c>
      <c r="F38" s="59">
        <f t="shared" si="1"/>
        <v>1.1482114020032936</v>
      </c>
      <c r="G38" s="31">
        <v>287826</v>
      </c>
    </row>
    <row r="39" spans="1:10" ht="24" customHeight="1" thickBot="1" x14ac:dyDescent="0.3">
      <c r="A39" s="25">
        <v>2</v>
      </c>
      <c r="B39" s="32" t="s">
        <v>44</v>
      </c>
      <c r="C39" s="19">
        <v>1297260</v>
      </c>
      <c r="D39" s="19">
        <f>D37-D38</f>
        <v>307799.07800699997</v>
      </c>
      <c r="E39" s="59">
        <f t="shared" si="0"/>
        <v>0.23726861076962211</v>
      </c>
      <c r="F39" s="59">
        <f t="shared" si="1"/>
        <v>0.85634618414836694</v>
      </c>
      <c r="G39" s="62">
        <v>359433</v>
      </c>
    </row>
    <row r="40" spans="1:10" ht="15.95" customHeight="1" x14ac:dyDescent="0.25">
      <c r="A40" s="65"/>
      <c r="B40" s="65"/>
      <c r="C40" s="65"/>
      <c r="D40" s="65"/>
      <c r="E40" s="65"/>
      <c r="F40" s="65"/>
    </row>
    <row r="41" spans="1:10" ht="22.5" customHeight="1" x14ac:dyDescent="0.25">
      <c r="B41" s="55"/>
    </row>
    <row r="42" spans="1:10" x14ac:dyDescent="0.25">
      <c r="B42" s="55"/>
    </row>
    <row r="43" spans="1:10" x14ac:dyDescent="0.25">
      <c r="A43" s="56"/>
      <c r="B43" s="55"/>
    </row>
    <row r="44" spans="1:10" x14ac:dyDescent="0.25">
      <c r="A44" s="56"/>
      <c r="B44" s="55"/>
    </row>
  </sheetData>
  <mergeCells count="12">
    <mergeCell ref="G6:G7"/>
    <mergeCell ref="A3:F3"/>
    <mergeCell ref="A40:F40"/>
    <mergeCell ref="D1:F1"/>
    <mergeCell ref="A4:F4"/>
    <mergeCell ref="A5:C5"/>
    <mergeCell ref="A6:A7"/>
    <mergeCell ref="B6:B7"/>
    <mergeCell ref="C6:C7"/>
    <mergeCell ref="D6:D7"/>
    <mergeCell ref="E6:F6"/>
    <mergeCell ref="D5:F5"/>
  </mergeCells>
  <pageMargins left="0.2" right="0.2" top="0.3" bottom="0.2" header="0.3" footer="0.3"/>
  <pageSetup paperSize="9" scale="85"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4"/>
  <sheetViews>
    <sheetView zoomScale="70" zoomScaleNormal="70" workbookViewId="0">
      <pane xSplit="2" ySplit="7" topLeftCell="C23" activePane="bottomRight" state="frozen"/>
      <selection pane="topRight" activeCell="C1" sqref="C1"/>
      <selection pane="bottomLeft" activeCell="A8" sqref="A8"/>
      <selection pane="bottomRight" activeCell="E43" sqref="E43"/>
    </sheetView>
  </sheetViews>
  <sheetFormatPr defaultColWidth="12.85546875" defaultRowHeight="15" x14ac:dyDescent="0.25"/>
  <cols>
    <col min="1" max="1" width="7.28515625" style="4" customWidth="1"/>
    <col min="2" max="2" width="55.85546875" style="4" customWidth="1"/>
    <col min="3" max="4" width="14.5703125" style="4" customWidth="1"/>
    <col min="5" max="6" width="12" style="4" customWidth="1"/>
    <col min="7" max="7" width="12.85546875" style="4" customWidth="1"/>
    <col min="8" max="16384" width="12.85546875" style="4"/>
  </cols>
  <sheetData>
    <row r="1" spans="1:7" ht="21" customHeight="1" x14ac:dyDescent="0.25">
      <c r="A1" s="3" t="s">
        <v>46</v>
      </c>
      <c r="B1" s="3"/>
      <c r="C1" s="3"/>
      <c r="D1" s="73" t="s">
        <v>37</v>
      </c>
      <c r="E1" s="73"/>
      <c r="F1" s="73"/>
    </row>
    <row r="2" spans="1:7" x14ac:dyDescent="0.25">
      <c r="A2" s="5"/>
      <c r="B2" s="5"/>
      <c r="C2" s="6"/>
      <c r="D2" s="6"/>
      <c r="E2" s="6"/>
      <c r="F2" s="6"/>
    </row>
    <row r="3" spans="1:7" ht="27" customHeight="1" x14ac:dyDescent="0.25">
      <c r="A3" s="74" t="s">
        <v>47</v>
      </c>
      <c r="B3" s="74"/>
      <c r="C3" s="74"/>
      <c r="D3" s="74"/>
      <c r="E3" s="74"/>
      <c r="F3" s="74"/>
    </row>
    <row r="4" spans="1:7" x14ac:dyDescent="0.25">
      <c r="A4" s="75"/>
      <c r="B4" s="75"/>
      <c r="C4" s="75"/>
      <c r="D4" s="75"/>
      <c r="E4" s="75"/>
      <c r="F4" s="75"/>
    </row>
    <row r="5" spans="1:7" ht="17.25" customHeight="1" x14ac:dyDescent="0.25">
      <c r="A5" s="68"/>
      <c r="B5" s="68"/>
      <c r="C5" s="68"/>
      <c r="D5" s="7"/>
      <c r="E5" s="8"/>
      <c r="F5" s="1" t="s">
        <v>0</v>
      </c>
    </row>
    <row r="6" spans="1:7" ht="34.9" customHeight="1" x14ac:dyDescent="0.25">
      <c r="A6" s="69" t="s">
        <v>1</v>
      </c>
      <c r="B6" s="70" t="s">
        <v>2</v>
      </c>
      <c r="C6" s="70" t="s">
        <v>33</v>
      </c>
      <c r="D6" s="63" t="s">
        <v>48</v>
      </c>
      <c r="E6" s="63" t="s">
        <v>34</v>
      </c>
      <c r="F6" s="63"/>
      <c r="G6" s="63" t="s">
        <v>49</v>
      </c>
    </row>
    <row r="7" spans="1:7" ht="45" customHeight="1" x14ac:dyDescent="0.25">
      <c r="A7" s="69"/>
      <c r="B7" s="69"/>
      <c r="C7" s="70"/>
      <c r="D7" s="63"/>
      <c r="E7" s="9" t="s">
        <v>33</v>
      </c>
      <c r="F7" s="10" t="s">
        <v>35</v>
      </c>
      <c r="G7" s="63"/>
    </row>
    <row r="8" spans="1:7" s="2" customFormat="1" ht="21" customHeight="1" x14ac:dyDescent="0.25">
      <c r="A8" s="11" t="s">
        <v>3</v>
      </c>
      <c r="B8" s="12" t="s">
        <v>38</v>
      </c>
      <c r="C8" s="13">
        <f>C9+C28+C29+C36</f>
        <v>3450000</v>
      </c>
      <c r="D8" s="13">
        <f>D9+D28+D29+D36+3825</f>
        <v>1041827.5404449999</v>
      </c>
      <c r="E8" s="40">
        <f>D8/C8</f>
        <v>0.30197899723043475</v>
      </c>
      <c r="F8" s="40">
        <f>D8/G8</f>
        <v>1.2793190494694613</v>
      </c>
      <c r="G8" s="14">
        <v>814361</v>
      </c>
    </row>
    <row r="9" spans="1:7" s="27" customFormat="1" ht="21" customHeight="1" x14ac:dyDescent="0.2">
      <c r="A9" s="15" t="s">
        <v>5</v>
      </c>
      <c r="B9" s="16" t="s">
        <v>9</v>
      </c>
      <c r="C9" s="13">
        <f>SUM(C10:C17)+SUM(C23:C27)</f>
        <v>2970000</v>
      </c>
      <c r="D9" s="13">
        <f>SUM(D10:D17)+SUM(D23:D27)</f>
        <v>724638.06845199992</v>
      </c>
      <c r="E9" s="40">
        <f t="shared" ref="E9:E39" si="0">D9/C9</f>
        <v>0.24398588163366999</v>
      </c>
      <c r="F9" s="40">
        <f t="shared" ref="F9:F39" si="1">D9/G9</f>
        <v>1.0146676157291821</v>
      </c>
      <c r="G9" s="14">
        <v>714163</v>
      </c>
    </row>
    <row r="10" spans="1:7" ht="21" customHeight="1" x14ac:dyDescent="0.25">
      <c r="A10" s="17">
        <v>1</v>
      </c>
      <c r="B10" s="18" t="s">
        <v>39</v>
      </c>
      <c r="C10" s="19">
        <f>190000+85000</f>
        <v>275000</v>
      </c>
      <c r="D10" s="19">
        <f>74901.670381</f>
        <v>74901.670381000004</v>
      </c>
      <c r="E10" s="41">
        <f t="shared" si="0"/>
        <v>0.27236971047636366</v>
      </c>
      <c r="F10" s="41">
        <f t="shared" si="1"/>
        <v>1.1938233432842957</v>
      </c>
      <c r="G10" s="20">
        <v>62741</v>
      </c>
    </row>
    <row r="11" spans="1:7" ht="21" customHeight="1" x14ac:dyDescent="0.25">
      <c r="A11" s="17">
        <f>+A10+1</f>
        <v>2</v>
      </c>
      <c r="B11" s="18" t="s">
        <v>10</v>
      </c>
      <c r="C11" s="19">
        <v>32800</v>
      </c>
      <c r="D11" s="19">
        <v>8939.3645560000004</v>
      </c>
      <c r="E11" s="41">
        <f t="shared" si="0"/>
        <v>0.27254160231707319</v>
      </c>
      <c r="F11" s="41">
        <f t="shared" si="1"/>
        <v>1.807392752931662</v>
      </c>
      <c r="G11" s="20">
        <v>4946</v>
      </c>
    </row>
    <row r="12" spans="1:7" ht="21" customHeight="1" x14ac:dyDescent="0.25">
      <c r="A12" s="17">
        <f>A11+1</f>
        <v>3</v>
      </c>
      <c r="B12" s="21" t="s">
        <v>11</v>
      </c>
      <c r="C12" s="19">
        <v>742000</v>
      </c>
      <c r="D12" s="19">
        <v>215752.80890500001</v>
      </c>
      <c r="E12" s="41">
        <f t="shared" si="0"/>
        <v>0.29077197965633422</v>
      </c>
      <c r="F12" s="41">
        <f t="shared" si="1"/>
        <v>1.2955714485891516</v>
      </c>
      <c r="G12" s="20">
        <v>166531</v>
      </c>
    </row>
    <row r="13" spans="1:7" ht="21" customHeight="1" x14ac:dyDescent="0.25">
      <c r="A13" s="17">
        <f>A12+1</f>
        <v>4</v>
      </c>
      <c r="B13" s="18" t="s">
        <v>12</v>
      </c>
      <c r="C13" s="22">
        <v>90000</v>
      </c>
      <c r="D13" s="22">
        <v>50307.099265999997</v>
      </c>
      <c r="E13" s="41">
        <f t="shared" si="0"/>
        <v>0.55896776962222217</v>
      </c>
      <c r="F13" s="41">
        <f t="shared" si="1"/>
        <v>1.3938187256808798</v>
      </c>
      <c r="G13" s="20">
        <v>36093</v>
      </c>
    </row>
    <row r="14" spans="1:7" ht="21" customHeight="1" x14ac:dyDescent="0.25">
      <c r="A14" s="17">
        <f>A13+1</f>
        <v>5</v>
      </c>
      <c r="B14" s="18" t="s">
        <v>13</v>
      </c>
      <c r="C14" s="22">
        <v>500000</v>
      </c>
      <c r="D14" s="22">
        <v>105303.37385</v>
      </c>
      <c r="E14" s="41">
        <f t="shared" si="0"/>
        <v>0.21060674770000001</v>
      </c>
      <c r="F14" s="41">
        <f t="shared" si="1"/>
        <v>1.3381712734458395</v>
      </c>
      <c r="G14" s="20">
        <v>78692</v>
      </c>
    </row>
    <row r="15" spans="1:7" ht="21" customHeight="1" x14ac:dyDescent="0.25">
      <c r="A15" s="17">
        <f>A14+1</f>
        <v>6</v>
      </c>
      <c r="B15" s="18" t="s">
        <v>14</v>
      </c>
      <c r="C15" s="22">
        <v>150000</v>
      </c>
      <c r="D15" s="22">
        <v>52510.095077999998</v>
      </c>
      <c r="E15" s="41">
        <f t="shared" si="0"/>
        <v>0.35006730052000001</v>
      </c>
      <c r="F15" s="41">
        <f t="shared" si="1"/>
        <v>1.1690212181753417</v>
      </c>
      <c r="G15" s="20">
        <v>44918</v>
      </c>
    </row>
    <row r="16" spans="1:7" ht="21" customHeight="1" x14ac:dyDescent="0.25">
      <c r="A16" s="17">
        <f>A15+1</f>
        <v>7</v>
      </c>
      <c r="B16" s="18" t="s">
        <v>15</v>
      </c>
      <c r="C16" s="22">
        <v>72600</v>
      </c>
      <c r="D16" s="22">
        <v>21647.946519000001</v>
      </c>
      <c r="E16" s="41">
        <f t="shared" si="0"/>
        <v>0.29818108152892564</v>
      </c>
      <c r="F16" s="41">
        <f t="shared" si="1"/>
        <v>1.0697739928345524</v>
      </c>
      <c r="G16" s="20">
        <v>20236</v>
      </c>
    </row>
    <row r="17" spans="1:7" ht="21" customHeight="1" x14ac:dyDescent="0.25">
      <c r="A17" s="17">
        <v>8</v>
      </c>
      <c r="B17" s="18" t="s">
        <v>40</v>
      </c>
      <c r="C17" s="22">
        <f>SUM(C18:C22)</f>
        <v>948100</v>
      </c>
      <c r="D17" s="22">
        <f>SUM(D18:D22)</f>
        <v>158017.70513000002</v>
      </c>
      <c r="E17" s="41">
        <f t="shared" si="0"/>
        <v>0.16666776197658476</v>
      </c>
      <c r="F17" s="41">
        <f t="shared" si="1"/>
        <v>0.59094351560776226</v>
      </c>
      <c r="G17" s="20">
        <v>267399</v>
      </c>
    </row>
    <row r="18" spans="1:7" s="37" customFormat="1" ht="21" customHeight="1" x14ac:dyDescent="0.25">
      <c r="A18" s="23" t="s">
        <v>8</v>
      </c>
      <c r="B18" s="24" t="s">
        <v>16</v>
      </c>
      <c r="C18" s="22"/>
      <c r="D18" s="22">
        <v>8.8188999999999993</v>
      </c>
      <c r="E18" s="42"/>
      <c r="F18" s="42">
        <f t="shared" si="1"/>
        <v>8.6459803921568615E-2</v>
      </c>
      <c r="G18" s="36">
        <v>102</v>
      </c>
    </row>
    <row r="19" spans="1:7" s="37" customFormat="1" ht="21" customHeight="1" x14ac:dyDescent="0.25">
      <c r="A19" s="23" t="s">
        <v>8</v>
      </c>
      <c r="B19" s="24" t="s">
        <v>17</v>
      </c>
      <c r="C19" s="22">
        <v>5000</v>
      </c>
      <c r="D19" s="22">
        <v>369.41080599999998</v>
      </c>
      <c r="E19" s="42">
        <f t="shared" si="0"/>
        <v>7.3882161199999991E-2</v>
      </c>
      <c r="F19" s="42">
        <f t="shared" si="1"/>
        <v>1.4373961322957198</v>
      </c>
      <c r="G19" s="36">
        <v>257</v>
      </c>
    </row>
    <row r="20" spans="1:7" s="37" customFormat="1" ht="21" customHeight="1" x14ac:dyDescent="0.25">
      <c r="A20" s="23" t="s">
        <v>8</v>
      </c>
      <c r="B20" s="24" t="s">
        <v>19</v>
      </c>
      <c r="C20" s="22">
        <v>920000</v>
      </c>
      <c r="D20" s="22">
        <v>150323.97985999999</v>
      </c>
      <c r="E20" s="42">
        <f t="shared" si="0"/>
        <v>0.1633956302826087</v>
      </c>
      <c r="F20" s="42">
        <f t="shared" si="1"/>
        <v>0.5694176421612448</v>
      </c>
      <c r="G20" s="36">
        <v>263996</v>
      </c>
    </row>
    <row r="21" spans="1:7" s="37" customFormat="1" ht="21" customHeight="1" x14ac:dyDescent="0.25">
      <c r="A21" s="23" t="s">
        <v>8</v>
      </c>
      <c r="B21" s="24" t="s">
        <v>18</v>
      </c>
      <c r="C21" s="22">
        <v>23000</v>
      </c>
      <c r="D21" s="22">
        <v>7277.9955639999998</v>
      </c>
      <c r="E21" s="42">
        <f t="shared" si="0"/>
        <v>0.31643458973913041</v>
      </c>
      <c r="F21" s="42">
        <f t="shared" si="1"/>
        <v>2.4571220675219445</v>
      </c>
      <c r="G21" s="36">
        <v>2962</v>
      </c>
    </row>
    <row r="22" spans="1:7" s="37" customFormat="1" ht="21" customHeight="1" x14ac:dyDescent="0.25">
      <c r="A22" s="23" t="s">
        <v>8</v>
      </c>
      <c r="B22" s="24" t="s">
        <v>20</v>
      </c>
      <c r="C22" s="22">
        <v>100</v>
      </c>
      <c r="D22" s="22">
        <v>37.5</v>
      </c>
      <c r="E22" s="42">
        <f t="shared" si="0"/>
        <v>0.375</v>
      </c>
      <c r="F22" s="42">
        <f t="shared" si="1"/>
        <v>0.45731707317073172</v>
      </c>
      <c r="G22" s="36">
        <v>82</v>
      </c>
    </row>
    <row r="23" spans="1:7" ht="21" customHeight="1" x14ac:dyDescent="0.25">
      <c r="A23" s="17">
        <v>9</v>
      </c>
      <c r="B23" s="18" t="s">
        <v>22</v>
      </c>
      <c r="C23" s="19">
        <v>15000</v>
      </c>
      <c r="D23" s="19">
        <v>4252.9496129999998</v>
      </c>
      <c r="E23" s="41">
        <f t="shared" si="0"/>
        <v>0.28352997419999998</v>
      </c>
      <c r="F23" s="41">
        <f t="shared" si="1"/>
        <v>1.4746704622052704</v>
      </c>
      <c r="G23" s="20">
        <v>2884</v>
      </c>
    </row>
    <row r="24" spans="1:7" ht="45" x14ac:dyDescent="0.25">
      <c r="A24" s="25">
        <f>A23+1</f>
        <v>10</v>
      </c>
      <c r="B24" s="26" t="s">
        <v>25</v>
      </c>
      <c r="C24" s="19">
        <v>5500</v>
      </c>
      <c r="D24" s="19">
        <v>1789.4698149999999</v>
      </c>
      <c r="E24" s="41">
        <f t="shared" si="0"/>
        <v>0.32535814818181819</v>
      </c>
      <c r="F24" s="41">
        <f t="shared" si="1"/>
        <v>5.0837210653409093</v>
      </c>
      <c r="G24" s="20">
        <v>352</v>
      </c>
    </row>
    <row r="25" spans="1:7" ht="21" customHeight="1" x14ac:dyDescent="0.25">
      <c r="A25" s="17">
        <v>11</v>
      </c>
      <c r="B25" s="18" t="s">
        <v>21</v>
      </c>
      <c r="C25" s="19">
        <v>40000</v>
      </c>
      <c r="D25" s="19">
        <v>2234.2701710000001</v>
      </c>
      <c r="E25" s="41">
        <f t="shared" si="0"/>
        <v>5.5856754275000003E-2</v>
      </c>
      <c r="F25" s="41">
        <f t="shared" si="1"/>
        <v>0.49234688651388281</v>
      </c>
      <c r="G25" s="20">
        <v>4538</v>
      </c>
    </row>
    <row r="26" spans="1:7" ht="21.6" customHeight="1" x14ac:dyDescent="0.25">
      <c r="A26" s="17">
        <f>A25+1</f>
        <v>12</v>
      </c>
      <c r="B26" s="18" t="s">
        <v>24</v>
      </c>
      <c r="C26" s="19">
        <v>7000</v>
      </c>
      <c r="D26" s="19">
        <v>76.658500000000004</v>
      </c>
      <c r="E26" s="41">
        <f t="shared" si="0"/>
        <v>1.0951214285714286E-2</v>
      </c>
      <c r="F26" s="41">
        <f t="shared" si="1"/>
        <v>0.15580995934959349</v>
      </c>
      <c r="G26" s="20">
        <v>492</v>
      </c>
    </row>
    <row r="27" spans="1:7" ht="21.6" customHeight="1" x14ac:dyDescent="0.25">
      <c r="A27" s="17">
        <f>A26+1</f>
        <v>13</v>
      </c>
      <c r="B27" s="18" t="s">
        <v>23</v>
      </c>
      <c r="C27" s="19">
        <v>92000</v>
      </c>
      <c r="D27" s="19">
        <v>28904.656668</v>
      </c>
      <c r="E27" s="41">
        <f t="shared" si="0"/>
        <v>0.31418105073913044</v>
      </c>
      <c r="F27" s="41">
        <f t="shared" si="1"/>
        <v>1.1874884625939772</v>
      </c>
      <c r="G27" s="20">
        <v>24341</v>
      </c>
    </row>
    <row r="28" spans="1:7" s="27" customFormat="1" ht="21" customHeight="1" x14ac:dyDescent="0.2">
      <c r="A28" s="15" t="s">
        <v>6</v>
      </c>
      <c r="B28" s="16" t="s">
        <v>36</v>
      </c>
      <c r="C28" s="13"/>
      <c r="D28" s="13"/>
      <c r="E28" s="41"/>
      <c r="F28" s="41"/>
      <c r="G28" s="16"/>
    </row>
    <row r="29" spans="1:7" s="27" customFormat="1" ht="21.6" customHeight="1" x14ac:dyDescent="0.2">
      <c r="A29" s="15" t="s">
        <v>7</v>
      </c>
      <c r="B29" s="16" t="s">
        <v>41</v>
      </c>
      <c r="C29" s="13">
        <f>SUM(C30:C35)</f>
        <v>480000</v>
      </c>
      <c r="D29" s="13">
        <f>SUM(D30:D35)</f>
        <v>313364.47199299996</v>
      </c>
      <c r="E29" s="40">
        <f t="shared" si="0"/>
        <v>0.65284264998541652</v>
      </c>
      <c r="F29" s="40">
        <f t="shared" si="1"/>
        <v>3.2243455605482212</v>
      </c>
      <c r="G29" s="14">
        <v>97187</v>
      </c>
    </row>
    <row r="30" spans="1:7" ht="21.6" customHeight="1" x14ac:dyDescent="0.25">
      <c r="A30" s="17">
        <v>1</v>
      </c>
      <c r="B30" s="18" t="s">
        <v>26</v>
      </c>
      <c r="C30" s="19">
        <v>360000</v>
      </c>
      <c r="D30" s="19">
        <v>292934.60318199999</v>
      </c>
      <c r="E30" s="41">
        <f t="shared" si="0"/>
        <v>0.81370723106111109</v>
      </c>
      <c r="F30" s="41">
        <f t="shared" si="1"/>
        <v>4.2457366937024421</v>
      </c>
      <c r="G30" s="20">
        <v>68995</v>
      </c>
    </row>
    <row r="31" spans="1:7" ht="21.6" customHeight="1" x14ac:dyDescent="0.25">
      <c r="A31" s="17">
        <f>A30+1</f>
        <v>2</v>
      </c>
      <c r="B31" s="18" t="s">
        <v>27</v>
      </c>
      <c r="C31" s="19">
        <v>100000</v>
      </c>
      <c r="D31" s="19">
        <v>7753.810058</v>
      </c>
      <c r="E31" s="41">
        <f t="shared" si="0"/>
        <v>7.7538100580000005E-2</v>
      </c>
      <c r="F31" s="41">
        <f t="shared" si="1"/>
        <v>0.37810552777100503</v>
      </c>
      <c r="G31" s="20">
        <v>20507</v>
      </c>
    </row>
    <row r="32" spans="1:7" ht="21.6" customHeight="1" x14ac:dyDescent="0.25">
      <c r="A32" s="17">
        <f>A31+1</f>
        <v>3</v>
      </c>
      <c r="B32" s="18" t="s">
        <v>28</v>
      </c>
      <c r="C32" s="19">
        <v>20000</v>
      </c>
      <c r="D32" s="19">
        <v>10938.381275</v>
      </c>
      <c r="E32" s="41">
        <f t="shared" si="0"/>
        <v>0.54691906374999999</v>
      </c>
      <c r="F32" s="41">
        <f t="shared" si="1"/>
        <v>1.5171125208044383</v>
      </c>
      <c r="G32" s="20">
        <v>7210</v>
      </c>
    </row>
    <row r="33" spans="1:9" ht="21.6" customHeight="1" x14ac:dyDescent="0.25">
      <c r="A33" s="17">
        <f>A32+1</f>
        <v>4</v>
      </c>
      <c r="B33" s="18" t="s">
        <v>29</v>
      </c>
      <c r="C33" s="19"/>
      <c r="D33" s="19">
        <v>324.73192</v>
      </c>
      <c r="E33" s="41"/>
      <c r="F33" s="41"/>
      <c r="G33" s="20"/>
    </row>
    <row r="34" spans="1:9" ht="21.6" customHeight="1" x14ac:dyDescent="0.25">
      <c r="A34" s="17">
        <v>5</v>
      </c>
      <c r="B34" s="18" t="s">
        <v>30</v>
      </c>
      <c r="C34" s="19"/>
      <c r="D34" s="19"/>
      <c r="E34" s="41"/>
      <c r="F34" s="41"/>
      <c r="G34" s="20"/>
    </row>
    <row r="35" spans="1:9" ht="21.6" customHeight="1" x14ac:dyDescent="0.25">
      <c r="A35" s="17">
        <v>6</v>
      </c>
      <c r="B35" s="18" t="s">
        <v>31</v>
      </c>
      <c r="C35" s="19"/>
      <c r="D35" s="19">
        <f>1231.13542+181.810138</f>
        <v>1412.9455580000001</v>
      </c>
      <c r="E35" s="41"/>
      <c r="F35" s="41">
        <f t="shared" si="1"/>
        <v>2.9746222273684215</v>
      </c>
      <c r="G35" s="20">
        <v>475</v>
      </c>
    </row>
    <row r="36" spans="1:9" s="27" customFormat="1" ht="21.6" customHeight="1" x14ac:dyDescent="0.2">
      <c r="A36" s="15" t="s">
        <v>45</v>
      </c>
      <c r="B36" s="16" t="s">
        <v>32</v>
      </c>
      <c r="C36" s="13"/>
      <c r="D36" s="13"/>
      <c r="E36" s="40"/>
      <c r="F36" s="40"/>
      <c r="G36" s="16"/>
    </row>
    <row r="37" spans="1:9" s="27" customFormat="1" ht="21" customHeight="1" x14ac:dyDescent="0.25">
      <c r="A37" s="11" t="s">
        <v>4</v>
      </c>
      <c r="B37" s="28" t="s">
        <v>42</v>
      </c>
      <c r="C37" s="29">
        <v>2560700</v>
      </c>
      <c r="D37" s="44">
        <v>642159.17318100005</v>
      </c>
      <c r="E37" s="40">
        <f t="shared" si="0"/>
        <v>0.25077485577420239</v>
      </c>
      <c r="F37" s="40">
        <f t="shared" si="1"/>
        <v>0.98762075733799637</v>
      </c>
      <c r="G37" s="43">
        <v>650208.25899999996</v>
      </c>
      <c r="I37" s="4" t="s">
        <v>51</v>
      </c>
    </row>
    <row r="38" spans="1:9" ht="21" customHeight="1" x14ac:dyDescent="0.25">
      <c r="A38" s="25">
        <v>1</v>
      </c>
      <c r="B38" s="30" t="s">
        <v>43</v>
      </c>
      <c r="C38" s="38">
        <v>1263440</v>
      </c>
      <c r="D38" s="19">
        <f>55872.782794+2492.215979+5356.484079+20.958043+3810.568018+3601.88125+5281.933306+147061.742567+41904.021293+12864.236963+50307.099266+1911.171435</f>
        <v>330485.09499299998</v>
      </c>
      <c r="E38" s="41">
        <f t="shared" si="0"/>
        <v>0.26157561498211229</v>
      </c>
      <c r="F38" s="41">
        <f t="shared" si="1"/>
        <v>1.1482114020032936</v>
      </c>
      <c r="G38" s="31">
        <v>287826</v>
      </c>
    </row>
    <row r="39" spans="1:9" ht="21" customHeight="1" thickBot="1" x14ac:dyDescent="0.3">
      <c r="A39" s="25">
        <v>2</v>
      </c>
      <c r="B39" s="32" t="s">
        <v>44</v>
      </c>
      <c r="C39" s="19">
        <v>1297260</v>
      </c>
      <c r="D39" s="19">
        <f>D37-D38</f>
        <v>311674.07818800007</v>
      </c>
      <c r="E39" s="41">
        <f t="shared" si="0"/>
        <v>0.24025567595393374</v>
      </c>
      <c r="F39" s="41">
        <f t="shared" si="1"/>
        <v>0.86006991359916463</v>
      </c>
      <c r="G39" s="33">
        <f>G37-G38</f>
        <v>362382.25899999996</v>
      </c>
    </row>
    <row r="40" spans="1:9" ht="15.95" customHeight="1" x14ac:dyDescent="0.25">
      <c r="A40" s="72"/>
      <c r="B40" s="72"/>
      <c r="C40" s="72"/>
      <c r="D40" s="72"/>
      <c r="E40" s="72"/>
      <c r="F40" s="72"/>
    </row>
    <row r="41" spans="1:9" ht="22.5" customHeight="1" x14ac:dyDescent="0.25">
      <c r="B41" s="34"/>
    </row>
    <row r="42" spans="1:9" x14ac:dyDescent="0.25">
      <c r="B42" s="34"/>
    </row>
    <row r="43" spans="1:9" x14ac:dyDescent="0.25">
      <c r="A43" s="35"/>
      <c r="B43" s="34"/>
    </row>
    <row r="44" spans="1:9" x14ac:dyDescent="0.25">
      <c r="A44" s="35"/>
      <c r="B44" s="34"/>
    </row>
  </sheetData>
  <mergeCells count="11">
    <mergeCell ref="G6:G7"/>
    <mergeCell ref="A40:F40"/>
    <mergeCell ref="D1:F1"/>
    <mergeCell ref="A3:F3"/>
    <mergeCell ref="A4:F4"/>
    <mergeCell ref="A5:C5"/>
    <mergeCell ref="A6:A7"/>
    <mergeCell ref="B6:B7"/>
    <mergeCell ref="C6:C7"/>
    <mergeCell ref="D6:D7"/>
    <mergeCell ref="E6:F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4A30A6D7-0488-40F9-B77B-374E39E38BF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CAO</vt:lpstr>
      <vt:lpstr>BAO CAO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Microsoft</cp:lastModifiedBy>
  <cp:lastPrinted>2021-04-09T03:43:40Z</cp:lastPrinted>
  <dcterms:created xsi:type="dcterms:W3CDTF">2018-08-22T07:49:45Z</dcterms:created>
  <dcterms:modified xsi:type="dcterms:W3CDTF">2021-04-12T00:39:15Z</dcterms:modified>
</cp:coreProperties>
</file>