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2. Công khai dự toán 2025\"/>
    </mc:Choice>
  </mc:AlternateContent>
  <bookViews>
    <workbookView xWindow="-120" yWindow="-120" windowWidth="19440" windowHeight="11640"/>
  </bookViews>
  <sheets>
    <sheet name="Bieu 52" sheetId="2" r:id="rId1"/>
  </sheets>
  <externalReferences>
    <externalReference r:id="rId2"/>
    <externalReference r:id="rId3"/>
    <externalReference r:id="rId4"/>
  </externalReferences>
  <definedNames>
    <definedName name="_xlnm.Print_Titles" localSheetId="0">'Bieu 52'!$5:$7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2" l="1"/>
  <c r="Q9" i="2"/>
  <c r="A53" i="2"/>
  <c r="A54" i="2"/>
  <c r="A47" i="2"/>
  <c r="A48" i="2"/>
  <c r="A49" i="2" s="1"/>
  <c r="A50" i="2" s="1"/>
  <c r="A51" i="2" s="1"/>
  <c r="A52" i="2" s="1"/>
  <c r="R8" i="2"/>
  <c r="R9" i="2"/>
  <c r="C46" i="2" l="1"/>
  <c r="J45" i="2"/>
  <c r="C45" i="2"/>
  <c r="K44" i="2"/>
  <c r="C44" i="2" s="1"/>
  <c r="A44" i="2"/>
  <c r="K43" i="2"/>
  <c r="C43" i="2" s="1"/>
  <c r="K42" i="2"/>
  <c r="C42" i="2" s="1"/>
  <c r="A42" i="2"/>
  <c r="K41" i="2"/>
  <c r="C41" i="2" s="1"/>
  <c r="K40" i="2"/>
  <c r="C40" i="2" s="1"/>
  <c r="A40" i="2"/>
  <c r="K39" i="2"/>
  <c r="C39" i="2" s="1"/>
  <c r="K38" i="2"/>
  <c r="C38" i="2" s="1"/>
  <c r="A38" i="2"/>
  <c r="K37" i="2"/>
  <c r="C37" i="2"/>
  <c r="K36" i="2"/>
  <c r="C36" i="2" s="1"/>
  <c r="A36" i="2"/>
  <c r="K35" i="2"/>
  <c r="C35" i="2" s="1"/>
  <c r="K34" i="2"/>
  <c r="C34" i="2" s="1"/>
  <c r="A34" i="2"/>
  <c r="K33" i="2"/>
  <c r="C33" i="2" s="1"/>
  <c r="K32" i="2"/>
  <c r="C32" i="2" s="1"/>
  <c r="A32" i="2"/>
  <c r="K31" i="2"/>
  <c r="C31" i="2" s="1"/>
  <c r="K30" i="2"/>
  <c r="C30" i="2" s="1"/>
  <c r="A30" i="2"/>
  <c r="K29" i="2"/>
  <c r="C29" i="2" s="1"/>
  <c r="C28" i="2"/>
  <c r="A28" i="2"/>
  <c r="L27" i="2"/>
  <c r="K27" i="2"/>
  <c r="C27" i="2" s="1"/>
  <c r="N26" i="2"/>
  <c r="K26" i="2"/>
  <c r="A26" i="2"/>
  <c r="O25" i="2"/>
  <c r="C25" i="2"/>
  <c r="O24" i="2"/>
  <c r="C24" i="2" s="1"/>
  <c r="A24" i="2"/>
  <c r="N23" i="2"/>
  <c r="C23" i="2"/>
  <c r="J22" i="2"/>
  <c r="C22" i="2" s="1"/>
  <c r="A22" i="2"/>
  <c r="J21" i="2"/>
  <c r="C21" i="2" s="1"/>
  <c r="G20" i="2"/>
  <c r="C20" i="2" s="1"/>
  <c r="A20" i="2"/>
  <c r="E19" i="2"/>
  <c r="C19" i="2" s="1"/>
  <c r="L18" i="2"/>
  <c r="K18" i="2"/>
  <c r="G18" i="2"/>
  <c r="A18" i="2"/>
  <c r="N17" i="2"/>
  <c r="L17" i="2"/>
  <c r="K17" i="2"/>
  <c r="F17" i="2"/>
  <c r="D17" i="2"/>
  <c r="M16" i="2"/>
  <c r="L16" i="2"/>
  <c r="K16" i="2"/>
  <c r="D16" i="2"/>
  <c r="A16" i="2"/>
  <c r="N15" i="2"/>
  <c r="K15" i="2"/>
  <c r="L15" i="2" s="1"/>
  <c r="D15" i="2"/>
  <c r="C15" i="2" s="1"/>
  <c r="N14" i="2"/>
  <c r="C14" i="2" s="1"/>
  <c r="D14" i="2"/>
  <c r="A14" i="2"/>
  <c r="N13" i="2"/>
  <c r="M13" i="2"/>
  <c r="K13" i="2"/>
  <c r="D13" i="2"/>
  <c r="L12" i="2"/>
  <c r="K12" i="2"/>
  <c r="D12" i="2"/>
  <c r="N11" i="2"/>
  <c r="L11" i="2"/>
  <c r="K11" i="2"/>
  <c r="I11" i="2"/>
  <c r="F11" i="2"/>
  <c r="D11" i="2"/>
  <c r="M10" i="2"/>
  <c r="L10" i="2"/>
  <c r="K10" i="2"/>
  <c r="F10" i="2"/>
  <c r="D10" i="2"/>
  <c r="A10" i="2"/>
  <c r="N9" i="2"/>
  <c r="M9" i="2"/>
  <c r="L9" i="2"/>
  <c r="K9" i="2"/>
  <c r="H9" i="2"/>
  <c r="H8" i="2" s="1"/>
  <c r="G9" i="2"/>
  <c r="D9" i="2"/>
  <c r="N8" i="2" l="1"/>
  <c r="C12" i="2"/>
  <c r="K8" i="2"/>
  <c r="C26" i="2"/>
  <c r="M8" i="2"/>
  <c r="C16" i="2"/>
  <c r="C17" i="2"/>
  <c r="C11" i="2"/>
  <c r="I8" i="2"/>
  <c r="D8" i="2"/>
  <c r="C13" i="2"/>
  <c r="J8" i="2"/>
  <c r="F8" i="2"/>
  <c r="C18" i="2"/>
  <c r="O8" i="2"/>
  <c r="E8" i="2"/>
  <c r="L30" i="2"/>
  <c r="L32" i="2"/>
  <c r="C9" i="2"/>
  <c r="G8" i="2"/>
  <c r="C10" i="2"/>
  <c r="A3" i="2"/>
  <c r="L8" i="2" l="1"/>
  <c r="C8" i="2"/>
  <c r="S8" i="2" s="1"/>
</calcChain>
</file>

<file path=xl/sharedStrings.xml><?xml version="1.0" encoding="utf-8"?>
<sst xmlns="http://schemas.openxmlformats.org/spreadsheetml/2006/main" count="75" uniqueCount="68">
  <si>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</si>
  <si>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</si>
  <si>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</si>
  <si>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</si>
  <si>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</si>
  <si>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</si>
  <si>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</si>
  <si>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</si>
  <si>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</si>
  <si>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</si>
  <si>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</si>
  <si>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</si>
  <si>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</si>
  <si>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</si>
  <si>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</si>
  <si>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</si>
  <si>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</si>
  <si>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</si>
  <si>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Sở Khoa học và Công nghệ</t>
  </si>
  <si>
    <t>Sở Kế hoạch và Đầu tư</t>
  </si>
  <si>
    <t>UBND huyện Hải Lăng</t>
  </si>
  <si>
    <t>Biểu số 52/CK-NSNN</t>
  </si>
  <si>
    <t>UBND thành phố Đông Hà</t>
  </si>
  <si>
    <t>ỦY BAN NHÂN DÂN
  TỈNH QUẢNG TRỊ</t>
  </si>
  <si>
    <t>DỰ TOÁN CHI ĐẦU TƯ PHÁT TRIỂN CỦA NGÂN SÁCH CẤP TỈNH CHO TỪNG CƠ QUAN, TỔ CHỨC THEO LĨNH VỰC NĂM 2025</t>
  </si>
  <si>
    <t>Trung tâm PTQĐ Đông Hà</t>
  </si>
  <si>
    <t>Ban QLDA ĐTXD tỉnh</t>
  </si>
  <si>
    <t>Ban QLDA ĐTXD TP Đông Hà</t>
  </si>
  <si>
    <t>Ban QLDA, PTQĐ &amp;CCN huyện Hải Lăng</t>
  </si>
  <si>
    <t>Ban QLDA, PTQĐ&amp;CCN huyện Cam Lộ</t>
  </si>
  <si>
    <t>Ban QLDA, PTQĐ&amp;CCN huyện Đakrông</t>
  </si>
  <si>
    <t>Ban QLDA, PTQĐ&amp;CCN huyện Gio Linh</t>
  </si>
  <si>
    <t>Ban QLDA, PTQĐ&amp;CCN huyện Hướng Hóa</t>
  </si>
  <si>
    <t>Ban QLDA, PTQĐ&amp;CCN huyện Triệu Phong</t>
  </si>
  <si>
    <t>Ban QLDA, PTQĐ&amp;CCN, DLB huyện Vĩnh Linh</t>
  </si>
  <si>
    <t>Ban QLDA, PTQĐ, CCN&amp;DVCI Thị xã Quảng Trị</t>
  </si>
  <si>
    <t>Trung tâm quan trắc Tài nguyên và môi trường</t>
  </si>
  <si>
    <t xml:space="preserve">Trung tâm Phát triển CCN-KC&amp;DVCI thành phố Đông Hà </t>
  </si>
  <si>
    <t>Sở Thông tin Truyền thông</t>
  </si>
  <si>
    <t>Bộ Chỉ huy Quân sự tỉnh</t>
  </si>
  <si>
    <t>Công an tỉnh</t>
  </si>
  <si>
    <t>UBND huyện Triệu Phong</t>
  </si>
  <si>
    <t>UBND huyện Gio Linh</t>
  </si>
  <si>
    <t>Sở Lao động Thương binh và Xã hội</t>
  </si>
  <si>
    <t>Sở Giao thông Vận tải</t>
  </si>
  <si>
    <t>Trung tâm nước sạch và vệ sinh môi trường nông thôn</t>
  </si>
  <si>
    <t>Trung tâm PTQĐ tỉnh</t>
  </si>
  <si>
    <t>Quỹ hỗ trợ phát triển HTX tỉnh</t>
  </si>
  <si>
    <t>BQL KKT tỉnh</t>
  </si>
  <si>
    <t>BQL Khu bảo tồn thiên nhiên Đakrông</t>
  </si>
  <si>
    <t>BQL Khu bảo tồn thiên nhiên Bắc Hướng Hóa</t>
  </si>
  <si>
    <t>BQL rừng phòng hộ lưu vực sông Bến Hải</t>
  </si>
  <si>
    <t>BQL rừng phòng hộ lưu vực sông Thạch Hãn</t>
  </si>
  <si>
    <t>BQL rừng phòng hộ Hướng Hóa - Đakrông</t>
  </si>
  <si>
    <t>UBND huyện Cam Lộ</t>
  </si>
  <si>
    <t>UBND huyện Đakrông</t>
  </si>
  <si>
    <t>UBND huyện Hướng hóa</t>
  </si>
  <si>
    <t>Sở Tài nguyên và Môi trường</t>
  </si>
  <si>
    <t>Sở Văn hóa Thể thao và Du lịch</t>
  </si>
  <si>
    <t>Hoàn trả ứng trước ngân sách trung ương</t>
  </si>
  <si>
    <t>Phân bổ sau</t>
  </si>
  <si>
    <t>Chi đầu tư từ nguồn bội chi NSĐP</t>
  </si>
  <si>
    <t>Chi thực hiện Chương trình MTQG xây dựng nông thôn mới</t>
  </si>
  <si>
    <t>Chi hỗ trợ 02 tỉnh Savannakhet, Salavan - Nước CHDCND Lào</t>
  </si>
  <si>
    <t>Chi thực hiện chính sách ưu đãi và hỗ trợ đầu tư theo Nghị quyết số 105/2021/NQ-HĐND ngày 30/08/2021 của HĐND tỉnh</t>
  </si>
  <si>
    <t>Bổ sung vốn cho các quỹ tài chính nhà nước ngoài ngân sách cấp tỉnh; cấp vốn ủy thác qua Ngân hàng chính sách xã hội tỉnh</t>
  </si>
  <si>
    <t xml:space="preserve">Chi đầu tư khác </t>
  </si>
  <si>
    <t>Chi đầu tư các dự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</si>
</sst>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M_A_D_-;\-* #,##0.00_M_A_D_-;_-* &quot;-&quot;??_M_A_D_-;_-@_-"/>
    <numFmt numFmtId="165" formatCode="###,###,###"/>
    <numFmt numFmtId="166" formatCode="#,###;\-#,###;&quot;&quot;;_(@_)"/>
    <numFmt numFmtId="167" formatCode="_-* #,##0_M_A_D_-;\-* #,##0_M_A_D_-;_-* &quot;-&quot;??_M_A_D_-;_-@_-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8" fillId="0" borderId="0"/>
    <xf numFmtId="0" fontId="3" fillId="0" borderId="0"/>
    <xf numFmtId="0" fontId="6" fillId="0" borderId="0"/>
    <xf numFmtId="0" fontId="1" fillId="0" borderId="0"/>
    <xf numFmtId="164" fontId="9" fillId="0" borderId="0" applyFont="0" applyFill="0" applyBorder="0" applyAlignment="0" applyProtection="0"/>
  </cellStyleXfs>
  <cellXfs count="50">
    <xf numFmtId="0" fontId="0" fillId="0" borderId="0" xfId="0"/>
    <xf numFmtId="0" fontId="10" fillId="0" borderId="0" xfId="0" applyFont="1" applyFill="1" applyAlignment="1">
      <alignment vertical="center" wrapText="1"/>
    </xf>
    <xf numFmtId="167" fontId="10" fillId="0" borderId="0" xfId="11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167" fontId="7" fillId="0" borderId="0" xfId="11" applyNumberFormat="1" applyFont="1" applyFill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vertical="center" wrapText="1"/>
    </xf>
    <xf numFmtId="165" fontId="11" fillId="2" borderId="6" xfId="0" applyNumberFormat="1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3" fontId="12" fillId="0" borderId="6" xfId="0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3" fontId="10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10" fillId="0" borderId="6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quotePrefix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4" fontId="11" fillId="0" borderId="0" xfId="11" applyFont="1" applyAlignment="1">
      <alignment horizontal="right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168" fontId="10" fillId="2" borderId="6" xfId="11" applyNumberFormat="1" applyFont="1" applyFill="1" applyBorder="1" applyAlignment="1">
      <alignment horizontal="left" vertical="center" wrapText="1"/>
    </xf>
    <xf numFmtId="168" fontId="10" fillId="2" borderId="6" xfId="1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3" fontId="10" fillId="2" borderId="6" xfId="11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164" fontId="10" fillId="0" borderId="0" xfId="11" applyFont="1" applyAlignment="1">
      <alignment horizontal="right" vertical="center"/>
    </xf>
    <xf numFmtId="168" fontId="10" fillId="2" borderId="6" xfId="11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3" fontId="10" fillId="2" borderId="0" xfId="11" applyNumberFormat="1" applyFont="1" applyFill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0" fillId="0" borderId="6" xfId="11" applyNumberFormat="1" applyFont="1" applyFill="1" applyBorder="1" applyAlignment="1">
      <alignment horizontal="right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7" fontId="7" fillId="0" borderId="0" xfId="11" applyNumberFormat="1" applyFont="1" applyFill="1" applyAlignment="1">
      <alignment horizontal="right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67" fontId="7" fillId="0" borderId="7" xfId="11" applyNumberFormat="1" applyFont="1" applyFill="1" applyBorder="1" applyAlignment="1">
      <alignment horizontal="right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T-2025-N-B51-TT343-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2024%2012%2007%20NQ%2092,%2093%20giao%20DT%202025/PHU%20LUC%20NQ%2093%20DT%20THU,%20CHI%20NSNN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DT-2021-N-B52-TT343-45%20(m&#7851;u)%20(la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51-ckns"/>
    </sheetNames>
    <sheetDataSet>
      <sheetData sheetId="0">
        <row r="3">
          <cell r="A3" t="str">
            <v>(Kèm theo Quyết định số           /QĐ-UBND ngày        tháng 12 năm 2024 của UBND tỉnh)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-Bieu 33-NQ"/>
      <sheetName val="34-Biểu 34-NQ"/>
      <sheetName val="Biểu 35-NQ"/>
      <sheetName val="Biểu 36-NQ"/>
      <sheetName val="37-Biểu 37-NQ"/>
      <sheetName val="38-Bieu 38-NQ"/>
      <sheetName val="Bieu 39-NQ"/>
      <sheetName val="40-Bieu 40-NQ"/>
      <sheetName val="41-Bieu 41-NQ"/>
      <sheetName val="42-Bieu 42-NQ"/>
      <sheetName val="43-Mua sam ND138-KP"/>
      <sheetName val="44-Bieu 44 MS trình HĐND tỉnh"/>
      <sheetName val="45-GTGT Vien tro 2025"/>
      <sheetName val="46-Bieu 46 TH CTMTQG"/>
      <sheetName val="47-Bieu 47 Chi tiet CTMTQG"/>
      <sheetName val="48-DT THU-CHi QLHC 2025"/>
      <sheetName val="49-Bieu Quy TC 2025"/>
    </sheetNames>
    <sheetDataSet>
      <sheetData sheetId="0"/>
      <sheetData sheetId="1"/>
      <sheetData sheetId="2">
        <row r="13">
          <cell r="D13">
            <v>1107058</v>
          </cell>
        </row>
        <row r="47">
          <cell r="B47" t="str">
            <v>Chi đầu tư thực hiện các dự án, nhiệm vụ</v>
          </cell>
          <cell r="C47">
            <v>2537863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/>
      <sheetData sheetId="1">
        <row r="10">
          <cell r="S10">
            <v>89217.680999999997</v>
          </cell>
        </row>
        <row r="18">
          <cell r="S18">
            <v>1821</v>
          </cell>
        </row>
        <row r="25">
          <cell r="S25">
            <v>4076</v>
          </cell>
        </row>
        <row r="33">
          <cell r="S33">
            <v>1200</v>
          </cell>
        </row>
        <row r="40">
          <cell r="S40">
            <v>2864</v>
          </cell>
        </row>
        <row r="50">
          <cell r="S50">
            <v>46850</v>
          </cell>
        </row>
        <row r="60">
          <cell r="S60">
            <v>12487</v>
          </cell>
        </row>
        <row r="72">
          <cell r="S72">
            <v>3900</v>
          </cell>
        </row>
        <row r="80">
          <cell r="S80">
            <v>7400</v>
          </cell>
        </row>
        <row r="90">
          <cell r="S90">
            <v>11000</v>
          </cell>
        </row>
        <row r="107">
          <cell r="S107">
            <v>500</v>
          </cell>
        </row>
        <row r="113">
          <cell r="S113">
            <v>2000</v>
          </cell>
        </row>
        <row r="119">
          <cell r="S119">
            <v>1700</v>
          </cell>
        </row>
        <row r="126">
          <cell r="S126">
            <v>239100</v>
          </cell>
        </row>
        <row r="137">
          <cell r="S137">
            <v>6048</v>
          </cell>
        </row>
        <row r="147">
          <cell r="S147">
            <v>9400</v>
          </cell>
        </row>
        <row r="155">
          <cell r="S155">
            <v>21750</v>
          </cell>
        </row>
        <row r="162">
          <cell r="S162">
            <v>39458</v>
          </cell>
        </row>
        <row r="168">
          <cell r="S168">
            <v>6000</v>
          </cell>
        </row>
        <row r="174">
          <cell r="S174">
            <v>2500</v>
          </cell>
        </row>
        <row r="176">
          <cell r="S176">
            <v>7750</v>
          </cell>
        </row>
        <row r="182">
          <cell r="S182">
            <v>151200</v>
          </cell>
        </row>
        <row r="189">
          <cell r="S189">
            <v>5500</v>
          </cell>
        </row>
        <row r="195">
          <cell r="S195">
            <v>8830.5</v>
          </cell>
        </row>
        <row r="202">
          <cell r="S202">
            <v>4847</v>
          </cell>
        </row>
        <row r="208">
          <cell r="S208">
            <v>3455</v>
          </cell>
        </row>
        <row r="214">
          <cell r="S214">
            <v>2621</v>
          </cell>
        </row>
        <row r="220">
          <cell r="S220">
            <v>3266.5</v>
          </cell>
        </row>
        <row r="227">
          <cell r="S227">
            <v>6900</v>
          </cell>
        </row>
        <row r="234">
          <cell r="S234">
            <v>35214</v>
          </cell>
        </row>
        <row r="242">
          <cell r="S242">
            <v>1789301.202029</v>
          </cell>
        </row>
        <row r="246">
          <cell r="S246">
            <v>430707.09699999995</v>
          </cell>
        </row>
        <row r="247">
          <cell r="S247">
            <v>500</v>
          </cell>
        </row>
        <row r="248">
          <cell r="S248">
            <v>35900</v>
          </cell>
        </row>
        <row r="250">
          <cell r="S250">
            <v>713612</v>
          </cell>
        </row>
        <row r="251">
          <cell r="S251">
            <v>20189.105028999998</v>
          </cell>
        </row>
        <row r="252">
          <cell r="S252">
            <v>36314</v>
          </cell>
        </row>
        <row r="253">
          <cell r="S253">
            <v>89689</v>
          </cell>
        </row>
        <row r="254">
          <cell r="S254">
            <v>436000</v>
          </cell>
        </row>
        <row r="255">
          <cell r="S255">
            <v>6410</v>
          </cell>
        </row>
        <row r="256">
          <cell r="S256">
            <v>3480</v>
          </cell>
        </row>
        <row r="257">
          <cell r="S257">
            <v>53143.100999999995</v>
          </cell>
        </row>
        <row r="262">
          <cell r="S262">
            <v>53143.100999999995</v>
          </cell>
        </row>
        <row r="263">
          <cell r="S263">
            <v>126642.501</v>
          </cell>
        </row>
        <row r="269">
          <cell r="S269">
            <v>31150</v>
          </cell>
        </row>
        <row r="270">
          <cell r="S270">
            <v>7472.5010000000038</v>
          </cell>
        </row>
        <row r="272">
          <cell r="S272">
            <v>31458</v>
          </cell>
        </row>
        <row r="277">
          <cell r="S277">
            <v>22590</v>
          </cell>
        </row>
        <row r="278">
          <cell r="S278">
            <v>5368</v>
          </cell>
        </row>
        <row r="279">
          <cell r="S279">
            <v>2500</v>
          </cell>
        </row>
        <row r="281">
          <cell r="S281">
            <v>23243</v>
          </cell>
        </row>
        <row r="288">
          <cell r="S288">
            <v>78655</v>
          </cell>
        </row>
        <row r="293">
          <cell r="S293">
            <v>58000</v>
          </cell>
        </row>
        <row r="294">
          <cell r="S294">
            <v>5500</v>
          </cell>
        </row>
        <row r="297">
          <cell r="S297">
            <v>22400</v>
          </cell>
        </row>
        <row r="302">
          <cell r="S302">
            <v>10400</v>
          </cell>
        </row>
        <row r="303">
          <cell r="S303">
            <v>9000</v>
          </cell>
        </row>
        <row r="305">
          <cell r="S305">
            <v>142923</v>
          </cell>
        </row>
        <row r="310">
          <cell r="S310">
            <v>132203</v>
          </cell>
        </row>
        <row r="319">
          <cell r="S319">
            <v>11000</v>
          </cell>
        </row>
        <row r="320">
          <cell r="S320">
            <v>17000</v>
          </cell>
        </row>
        <row r="321">
          <cell r="S321">
            <v>9000</v>
          </cell>
        </row>
        <row r="322">
          <cell r="S322">
            <v>157003</v>
          </cell>
        </row>
        <row r="328">
          <cell r="S328">
            <v>15000</v>
          </cell>
        </row>
        <row r="333">
          <cell r="S333">
            <v>15000</v>
          </cell>
        </row>
        <row r="334">
          <cell r="S334">
            <v>58203</v>
          </cell>
        </row>
        <row r="342">
          <cell r="S342">
            <v>1700</v>
          </cell>
        </row>
        <row r="353">
          <cell r="S353">
            <v>17243</v>
          </cell>
        </row>
        <row r="354">
          <cell r="S354">
            <v>235508</v>
          </cell>
        </row>
        <row r="370">
          <cell r="S370">
            <v>3000</v>
          </cell>
        </row>
        <row r="376">
          <cell r="S376">
            <v>58204</v>
          </cell>
        </row>
        <row r="382">
          <cell r="S382">
            <v>9688.8989999999994</v>
          </cell>
        </row>
        <row r="388">
          <cell r="S388">
            <v>4544.4179999999997</v>
          </cell>
        </row>
        <row r="394">
          <cell r="S394">
            <v>8567.7999999999993</v>
          </cell>
        </row>
        <row r="400">
          <cell r="S400">
            <v>6065.7520000000004</v>
          </cell>
        </row>
        <row r="406">
          <cell r="S406">
            <v>8683.3240000000005</v>
          </cell>
        </row>
        <row r="412">
          <cell r="S412">
            <v>2684.6570000000002</v>
          </cell>
        </row>
        <row r="418">
          <cell r="S418">
            <v>1683.8679999999999</v>
          </cell>
        </row>
        <row r="424">
          <cell r="S424">
            <v>3800.8310000000001</v>
          </cell>
        </row>
        <row r="430">
          <cell r="S430">
            <v>9139.4160000000011</v>
          </cell>
        </row>
        <row r="436">
          <cell r="S436">
            <v>7490</v>
          </cell>
        </row>
        <row r="438">
          <cell r="S438">
            <v>3500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zoomScale="85" zoomScaleNormal="85" workbookViewId="0">
      <pane xSplit="3" ySplit="7" topLeftCell="D26" activePane="bottomRight" state="frozen"/>
      <selection pane="topRight" activeCell="F1" sqref="F1"/>
      <selection pane="bottomLeft" activeCell="A8" sqref="A8"/>
      <selection pane="bottomRight" activeCell="A3" sqref="A3:O3"/>
    </sheetView>
  </sheetViews>
  <sheetFormatPr defaultColWidth="11.7109375" defaultRowHeight="15" x14ac:dyDescent="0.25"/>
  <cols>
    <col min="1" max="1" width="6.85546875" style="3" customWidth="1"/>
    <col min="2" max="2" width="30.5703125" style="1" customWidth="1"/>
    <col min="3" max="3" width="12.85546875" style="13" customWidth="1"/>
    <col min="4" max="4" width="9.42578125" style="2" customWidth="1"/>
    <col min="5" max="5" width="9.85546875" style="2" customWidth="1"/>
    <col min="6" max="6" width="9.7109375" style="2" customWidth="1"/>
    <col min="7" max="7" width="9.5703125" style="2" customWidth="1"/>
    <col min="8" max="8" width="9.28515625" style="2" customWidth="1"/>
    <col min="9" max="10" width="8.85546875" style="2" customWidth="1"/>
    <col min="11" max="11" width="12.140625" style="2" customWidth="1"/>
    <col min="12" max="12" width="11.42578125" style="2" customWidth="1"/>
    <col min="13" max="13" width="9.85546875" style="2" customWidth="1"/>
    <col min="14" max="14" width="10.42578125" style="2" customWidth="1"/>
    <col min="15" max="15" width="7.85546875" style="2" customWidth="1"/>
    <col min="16" max="16" width="11.85546875" style="1" bestFit="1" customWidth="1"/>
    <col min="17" max="17" width="72" style="1" customWidth="1"/>
    <col min="18" max="18" width="18.42578125" style="1" bestFit="1" customWidth="1"/>
    <col min="19" max="21" width="11.85546875" style="1" bestFit="1" customWidth="1"/>
    <col min="22" max="22" width="12.85546875" style="1" bestFit="1" customWidth="1"/>
    <col min="23" max="24" width="11.85546875" style="1" bestFit="1" customWidth="1"/>
    <col min="25" max="16384" width="11.7109375" style="1"/>
  </cols>
  <sheetData>
    <row r="1" spans="1:19" ht="39.75" customHeight="1" x14ac:dyDescent="0.25">
      <c r="A1" s="44" t="s">
        <v>23</v>
      </c>
      <c r="B1" s="44"/>
      <c r="M1" s="45" t="s">
        <v>21</v>
      </c>
      <c r="N1" s="45"/>
      <c r="O1" s="45"/>
    </row>
    <row r="2" spans="1:19" ht="30" customHeight="1" x14ac:dyDescent="0.25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ht="15.75" customHeight="1" x14ac:dyDescent="0.25">
      <c r="A3" s="47" t="str">
        <f>+'[1]B51-ckns'!$A$3:$M$3</f>
        <v>(Kèm theo Quyết định số           /QĐ-UBND ngày        tháng 12 năm 2024 của UBND tỉnh)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9" x14ac:dyDescent="0.25">
      <c r="A4" s="5"/>
      <c r="B4" s="5"/>
      <c r="C4" s="14"/>
      <c r="D4" s="4"/>
      <c r="E4" s="4"/>
      <c r="F4" s="4"/>
      <c r="G4" s="4"/>
      <c r="H4" s="4"/>
      <c r="I4" s="4"/>
      <c r="N4" s="48" t="s">
        <v>0</v>
      </c>
      <c r="O4" s="48"/>
    </row>
    <row r="5" spans="1:19" s="23" customFormat="1" ht="21.6" customHeight="1" x14ac:dyDescent="0.25">
      <c r="A5" s="38" t="s">
        <v>1</v>
      </c>
      <c r="B5" s="38" t="s">
        <v>2</v>
      </c>
      <c r="C5" s="41" t="s">
        <v>3</v>
      </c>
      <c r="D5" s="49" t="s">
        <v>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9" s="23" customFormat="1" ht="27.75" customHeight="1" x14ac:dyDescent="0.25">
      <c r="A6" s="39"/>
      <c r="B6" s="39"/>
      <c r="C6" s="42"/>
      <c r="D6" s="34" t="s">
        <v>5</v>
      </c>
      <c r="E6" s="34" t="s">
        <v>6</v>
      </c>
      <c r="F6" s="34" t="s">
        <v>7</v>
      </c>
      <c r="G6" s="34" t="s">
        <v>8</v>
      </c>
      <c r="H6" s="36" t="s">
        <v>9</v>
      </c>
      <c r="I6" s="34" t="s">
        <v>10</v>
      </c>
      <c r="J6" s="34" t="s">
        <v>11</v>
      </c>
      <c r="K6" s="34" t="s">
        <v>12</v>
      </c>
      <c r="L6" s="49" t="s">
        <v>13</v>
      </c>
      <c r="M6" s="49"/>
      <c r="N6" s="34" t="s">
        <v>14</v>
      </c>
      <c r="O6" s="36" t="s">
        <v>15</v>
      </c>
    </row>
    <row r="7" spans="1:19" s="7" customFormat="1" ht="128.25" x14ac:dyDescent="0.25">
      <c r="A7" s="40"/>
      <c r="B7" s="40"/>
      <c r="C7" s="43"/>
      <c r="D7" s="35"/>
      <c r="E7" s="35"/>
      <c r="F7" s="35"/>
      <c r="G7" s="35"/>
      <c r="H7" s="37"/>
      <c r="I7" s="35"/>
      <c r="J7" s="35"/>
      <c r="K7" s="35"/>
      <c r="L7" s="6" t="s">
        <v>16</v>
      </c>
      <c r="M7" s="6" t="s">
        <v>17</v>
      </c>
      <c r="N7" s="35"/>
      <c r="O7" s="37"/>
      <c r="R7" s="19">
        <f>+R8+R9+R10+R11+R12+R13+R14+R15</f>
        <v>3965821</v>
      </c>
    </row>
    <row r="8" spans="1:19" s="23" customFormat="1" ht="28.9" customHeight="1" x14ac:dyDescent="0.25">
      <c r="A8" s="8"/>
      <c r="B8" s="20" t="s">
        <v>3</v>
      </c>
      <c r="C8" s="32">
        <f>SUM(C9:C54)</f>
        <v>3965821.1880289996</v>
      </c>
      <c r="D8" s="32">
        <f>SUM(D9:D43)</f>
        <v>169815.68099999998</v>
      </c>
      <c r="E8" s="32">
        <f t="shared" ref="E8:O8" si="0">SUM(E9:E43)</f>
        <v>11000</v>
      </c>
      <c r="F8" s="32">
        <f t="shared" si="0"/>
        <v>46138</v>
      </c>
      <c r="G8" s="32">
        <f t="shared" si="0"/>
        <v>254548</v>
      </c>
      <c r="H8" s="32">
        <f t="shared" si="0"/>
        <v>21750</v>
      </c>
      <c r="I8" s="32">
        <f t="shared" si="0"/>
        <v>5614</v>
      </c>
      <c r="J8" s="32">
        <f>SUM(J9:J45)</f>
        <v>47958</v>
      </c>
      <c r="K8" s="32">
        <f>SUM(K9:K45)</f>
        <v>2690503.7690289994</v>
      </c>
      <c r="L8" s="32">
        <f t="shared" si="0"/>
        <v>1755616.804029</v>
      </c>
      <c r="M8" s="32">
        <f>SUM(M9:M44)</f>
        <v>50000</v>
      </c>
      <c r="N8" s="32">
        <f t="shared" si="0"/>
        <v>187470</v>
      </c>
      <c r="O8" s="32">
        <f t="shared" si="0"/>
        <v>42114</v>
      </c>
      <c r="Q8" s="23" t="s">
        <v>67</v>
      </c>
      <c r="R8" s="26">
        <f>+'[2]Biểu 35-NQ'!$D$13</f>
        <v>1107058</v>
      </c>
      <c r="S8" s="25">
        <f>+R7-C8</f>
        <v>-0.18802899960428476</v>
      </c>
    </row>
    <row r="9" spans="1:19" s="23" customFormat="1" ht="20.25" customHeight="1" x14ac:dyDescent="0.25">
      <c r="A9" s="9">
        <v>1</v>
      </c>
      <c r="B9" s="21" t="s">
        <v>26</v>
      </c>
      <c r="C9" s="24">
        <f>D9+E9+F9+G9+H9+I9+J9+K9+N9+O9</f>
        <v>1850920.8830289999</v>
      </c>
      <c r="D9" s="24">
        <f>[3]Sheet3!S10</f>
        <v>89217.680999999997</v>
      </c>
      <c r="E9" s="24"/>
      <c r="F9" s="24">
        <v>41938</v>
      </c>
      <c r="G9" s="24">
        <f>[3]Sheet3!S126</f>
        <v>239100</v>
      </c>
      <c r="H9" s="24">
        <f>[3]Sheet3!S155</f>
        <v>21750</v>
      </c>
      <c r="I9" s="24">
        <v>2114</v>
      </c>
      <c r="J9" s="24"/>
      <c r="K9" s="24">
        <f>[3]Sheet3!S242-436000-47700</f>
        <v>1305601.202029</v>
      </c>
      <c r="L9" s="24">
        <f>[3]Sheet3!S246+[3]Sheet3!S248+[3]Sheet3!S250+[3]Sheet3!S251+[3]Sheet3!S252+[3]Sheet3!S253+[3]Sheet3!S254+[3]Sheet3!S255+[3]Sheet3!S256+16500-436000-47700</f>
        <v>1305101.202029</v>
      </c>
      <c r="M9" s="24">
        <f>[3]Sheet3!S247</f>
        <v>500</v>
      </c>
      <c r="N9" s="24">
        <f>[3]Sheet3!S182</f>
        <v>151200</v>
      </c>
      <c r="O9" s="24"/>
      <c r="Q9" s="25" t="str">
        <f>+'[2]Biểu 35-NQ'!$B$47</f>
        <v>Chi đầu tư thực hiện các dự án, nhiệm vụ</v>
      </c>
      <c r="R9" s="26">
        <f>+'[2]Biểu 35-NQ'!$C$47</f>
        <v>2537863</v>
      </c>
      <c r="S9" s="25"/>
    </row>
    <row r="10" spans="1:19" s="23" customFormat="1" ht="21" customHeight="1" x14ac:dyDescent="0.25">
      <c r="A10" s="9">
        <f>A9+1</f>
        <v>2</v>
      </c>
      <c r="B10" s="21" t="s">
        <v>27</v>
      </c>
      <c r="C10" s="24">
        <f t="shared" ref="C10:C46" si="1">D10+E10+F10+G10+H10+I10+J10+K10+N10+O10</f>
        <v>40521</v>
      </c>
      <c r="D10" s="24">
        <f>[3]Sheet3!S18</f>
        <v>1821</v>
      </c>
      <c r="E10" s="24"/>
      <c r="F10" s="24">
        <f>[3]Sheet3!S119</f>
        <v>1700</v>
      </c>
      <c r="G10" s="24"/>
      <c r="H10" s="24"/>
      <c r="I10" s="24"/>
      <c r="J10" s="24"/>
      <c r="K10" s="24">
        <f>[3]Sheet3!S319+[3]Sheet3!S320+[3]Sheet3!S321</f>
        <v>37000</v>
      </c>
      <c r="L10" s="24">
        <f>[3]Sheet3!S319+[3]Sheet3!S321</f>
        <v>20000</v>
      </c>
      <c r="M10" s="24">
        <f>[3]Sheet3!S320</f>
        <v>17000</v>
      </c>
      <c r="N10" s="24"/>
      <c r="O10" s="24"/>
      <c r="Q10" s="10" t="s">
        <v>61</v>
      </c>
      <c r="R10" s="26">
        <v>156900</v>
      </c>
    </row>
    <row r="11" spans="1:19" s="23" customFormat="1" ht="30" x14ac:dyDescent="0.25">
      <c r="A11" s="9">
        <v>3</v>
      </c>
      <c r="B11" s="21" t="s">
        <v>28</v>
      </c>
      <c r="C11" s="24">
        <f t="shared" si="1"/>
        <v>141718.50099999999</v>
      </c>
      <c r="D11" s="24">
        <f>[3]Sheet3!S25</f>
        <v>4076</v>
      </c>
      <c r="E11" s="24"/>
      <c r="F11" s="24">
        <f>[3]Sheet3!S113</f>
        <v>2000</v>
      </c>
      <c r="G11" s="24"/>
      <c r="H11" s="24"/>
      <c r="I11" s="24">
        <f>[3]Sheet3!S438</f>
        <v>3500</v>
      </c>
      <c r="J11" s="24"/>
      <c r="K11" s="24">
        <f>[3]Sheet3!S263</f>
        <v>126642.501</v>
      </c>
      <c r="L11" s="24">
        <f>[3]Sheet3!S269+[3]Sheet3!S270</f>
        <v>38622.501000000004</v>
      </c>
      <c r="M11" s="24"/>
      <c r="N11" s="24">
        <f>[3]Sheet3!S189</f>
        <v>5500</v>
      </c>
      <c r="O11" s="24"/>
      <c r="Q11" s="11" t="s">
        <v>62</v>
      </c>
      <c r="R11" s="26">
        <v>70000</v>
      </c>
    </row>
    <row r="12" spans="1:19" s="23" customFormat="1" ht="30" x14ac:dyDescent="0.25">
      <c r="A12" s="9">
        <v>4</v>
      </c>
      <c r="B12" s="27" t="s">
        <v>29</v>
      </c>
      <c r="C12" s="24">
        <f t="shared" si="1"/>
        <v>32658</v>
      </c>
      <c r="D12" s="24">
        <f>[3]Sheet3!S33</f>
        <v>1200</v>
      </c>
      <c r="E12" s="24"/>
      <c r="F12" s="24"/>
      <c r="G12" s="24"/>
      <c r="H12" s="24"/>
      <c r="I12" s="24"/>
      <c r="J12" s="24"/>
      <c r="K12" s="24">
        <f>[3]Sheet3!S272</f>
        <v>31458</v>
      </c>
      <c r="L12" s="24">
        <f>[3]Sheet3!S277+[3]Sheet3!S278+[3]Sheet3!S279</f>
        <v>30458</v>
      </c>
      <c r="M12" s="24"/>
      <c r="N12" s="24"/>
      <c r="O12" s="24"/>
      <c r="Q12" s="11" t="s">
        <v>63</v>
      </c>
      <c r="R12" s="26">
        <v>4000</v>
      </c>
    </row>
    <row r="13" spans="1:19" s="23" customFormat="1" ht="33" x14ac:dyDescent="0.25">
      <c r="A13" s="9">
        <v>5</v>
      </c>
      <c r="B13" s="27" t="s">
        <v>30</v>
      </c>
      <c r="C13" s="24">
        <f t="shared" si="1"/>
        <v>22711</v>
      </c>
      <c r="D13" s="24">
        <f>[3]Sheet3!S40</f>
        <v>2864</v>
      </c>
      <c r="E13" s="24"/>
      <c r="F13" s="24"/>
      <c r="G13" s="24"/>
      <c r="H13" s="24"/>
      <c r="I13" s="24"/>
      <c r="J13" s="24"/>
      <c r="K13" s="24">
        <f>[3]Sheet3!S328</f>
        <v>15000</v>
      </c>
      <c r="L13" s="24"/>
      <c r="M13" s="24">
        <f>[3]Sheet3!S333</f>
        <v>15000</v>
      </c>
      <c r="N13" s="24">
        <f>[3]Sheet3!S202</f>
        <v>4847</v>
      </c>
      <c r="O13" s="24"/>
      <c r="Q13" s="10" t="s">
        <v>64</v>
      </c>
      <c r="R13" s="26">
        <v>3000</v>
      </c>
    </row>
    <row r="14" spans="1:19" s="23" customFormat="1" ht="33" x14ac:dyDescent="0.25">
      <c r="A14" s="9">
        <f t="shared" ref="A14" si="2">A13+1</f>
        <v>6</v>
      </c>
      <c r="B14" s="27" t="s">
        <v>31</v>
      </c>
      <c r="C14" s="24">
        <f t="shared" si="1"/>
        <v>49471</v>
      </c>
      <c r="D14" s="24">
        <f>[3]Sheet3!S50</f>
        <v>46850</v>
      </c>
      <c r="E14" s="24"/>
      <c r="F14" s="24"/>
      <c r="G14" s="24"/>
      <c r="H14" s="24"/>
      <c r="I14" s="24"/>
      <c r="J14" s="24"/>
      <c r="K14" s="24"/>
      <c r="L14" s="24"/>
      <c r="M14" s="24"/>
      <c r="N14" s="24">
        <f>[3]Sheet3!S214</f>
        <v>2621</v>
      </c>
      <c r="O14" s="24"/>
      <c r="Q14" s="10" t="s">
        <v>65</v>
      </c>
      <c r="R14" s="26">
        <v>77000</v>
      </c>
    </row>
    <row r="15" spans="1:19" s="23" customFormat="1" ht="30" x14ac:dyDescent="0.25">
      <c r="A15" s="9">
        <v>7</v>
      </c>
      <c r="B15" s="27" t="s">
        <v>32</v>
      </c>
      <c r="C15" s="24">
        <f t="shared" si="1"/>
        <v>44560.5</v>
      </c>
      <c r="D15" s="24">
        <f>[3]Sheet3!S60</f>
        <v>12487</v>
      </c>
      <c r="E15" s="24"/>
      <c r="F15" s="24"/>
      <c r="G15" s="24"/>
      <c r="H15" s="24"/>
      <c r="I15" s="24"/>
      <c r="J15" s="24"/>
      <c r="K15" s="24">
        <f>[3]Sheet3!S281</f>
        <v>23243</v>
      </c>
      <c r="L15" s="24">
        <f>K15</f>
        <v>23243</v>
      </c>
      <c r="M15" s="24"/>
      <c r="N15" s="24">
        <f>[3]Sheet3!S195</f>
        <v>8830.5</v>
      </c>
      <c r="O15" s="24"/>
      <c r="Q15" s="16" t="s">
        <v>66</v>
      </c>
      <c r="R15" s="26">
        <v>10000</v>
      </c>
    </row>
    <row r="16" spans="1:19" s="23" customFormat="1" ht="30" x14ac:dyDescent="0.25">
      <c r="A16" s="9">
        <f t="shared" ref="A16" si="3">A15+1</f>
        <v>8</v>
      </c>
      <c r="B16" s="27" t="s">
        <v>33</v>
      </c>
      <c r="C16" s="24">
        <f t="shared" si="1"/>
        <v>82555</v>
      </c>
      <c r="D16" s="24">
        <f>[3]Sheet3!S72</f>
        <v>3900</v>
      </c>
      <c r="E16" s="24"/>
      <c r="F16" s="24"/>
      <c r="G16" s="24"/>
      <c r="H16" s="24"/>
      <c r="I16" s="24"/>
      <c r="J16" s="24"/>
      <c r="K16" s="24">
        <f>[3]Sheet3!S288</f>
        <v>78655</v>
      </c>
      <c r="L16" s="24">
        <f>[3]Sheet3!S293</f>
        <v>58000</v>
      </c>
      <c r="M16" s="24">
        <f>[3]Sheet3!S294</f>
        <v>5500</v>
      </c>
      <c r="N16" s="24"/>
      <c r="O16" s="24"/>
      <c r="Q16" s="17"/>
      <c r="R16" s="28"/>
      <c r="S16" s="28"/>
    </row>
    <row r="17" spans="1:19" s="23" customFormat="1" ht="30" x14ac:dyDescent="0.25">
      <c r="A17" s="9">
        <v>9</v>
      </c>
      <c r="B17" s="27" t="s">
        <v>34</v>
      </c>
      <c r="C17" s="24">
        <f t="shared" si="1"/>
        <v>33566.5</v>
      </c>
      <c r="D17" s="24">
        <f>[3]Sheet3!S80</f>
        <v>7400</v>
      </c>
      <c r="E17" s="24"/>
      <c r="F17" s="24">
        <f>[3]Sheet3!S107</f>
        <v>500</v>
      </c>
      <c r="G17" s="24"/>
      <c r="H17" s="24"/>
      <c r="I17" s="24"/>
      <c r="J17" s="24"/>
      <c r="K17" s="24">
        <f>[3]Sheet3!S297</f>
        <v>22400</v>
      </c>
      <c r="L17" s="24">
        <f>[3]Sheet3!S302+[3]Sheet3!S303</f>
        <v>19400</v>
      </c>
      <c r="M17" s="24"/>
      <c r="N17" s="24">
        <f>[3]Sheet3!S220</f>
        <v>3266.5</v>
      </c>
      <c r="O17" s="24"/>
      <c r="Q17" s="17"/>
      <c r="R17" s="28"/>
      <c r="S17" s="28"/>
    </row>
    <row r="18" spans="1:19" s="23" customFormat="1" ht="30" x14ac:dyDescent="0.25">
      <c r="A18" s="9">
        <f t="shared" ref="A18" si="4">A17+1</f>
        <v>10</v>
      </c>
      <c r="B18" s="27" t="s">
        <v>35</v>
      </c>
      <c r="C18" s="24">
        <f t="shared" si="1"/>
        <v>62543.100999999995</v>
      </c>
      <c r="D18" s="24"/>
      <c r="E18" s="24"/>
      <c r="F18" s="24"/>
      <c r="G18" s="24">
        <f>[3]Sheet3!S147</f>
        <v>9400</v>
      </c>
      <c r="H18" s="24"/>
      <c r="I18" s="24"/>
      <c r="J18" s="24"/>
      <c r="K18" s="24">
        <f>[3]Sheet3!S257</f>
        <v>53143.100999999995</v>
      </c>
      <c r="L18" s="24">
        <f>[3]Sheet3!S262</f>
        <v>53143.100999999995</v>
      </c>
      <c r="M18" s="24"/>
      <c r="N18" s="24"/>
      <c r="O18" s="24"/>
      <c r="Q18" s="18"/>
      <c r="R18" s="28"/>
      <c r="S18" s="28"/>
    </row>
    <row r="19" spans="1:19" s="23" customFormat="1" x14ac:dyDescent="0.25">
      <c r="A19" s="9">
        <v>11</v>
      </c>
      <c r="B19" s="27" t="s">
        <v>18</v>
      </c>
      <c r="C19" s="24">
        <f t="shared" si="1"/>
        <v>11000</v>
      </c>
      <c r="D19" s="24"/>
      <c r="E19" s="24">
        <f>[3]Sheet3!S90</f>
        <v>11000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Q19" s="28"/>
      <c r="R19" s="28"/>
      <c r="S19" s="28"/>
    </row>
    <row r="20" spans="1:19" s="23" customFormat="1" x14ac:dyDescent="0.25">
      <c r="A20" s="9">
        <f t="shared" ref="A20" si="5">A19+1</f>
        <v>12</v>
      </c>
      <c r="B20" s="27" t="s">
        <v>58</v>
      </c>
      <c r="C20" s="24">
        <f t="shared" si="1"/>
        <v>6048</v>
      </c>
      <c r="D20" s="24"/>
      <c r="E20" s="24"/>
      <c r="F20" s="24"/>
      <c r="G20" s="24">
        <f>[3]Sheet3!S137</f>
        <v>6048</v>
      </c>
      <c r="H20" s="24"/>
      <c r="I20" s="24"/>
      <c r="J20" s="24"/>
      <c r="K20" s="24"/>
      <c r="L20" s="24"/>
      <c r="M20" s="24"/>
      <c r="N20" s="24"/>
      <c r="O20" s="24"/>
    </row>
    <row r="21" spans="1:19" s="23" customFormat="1" ht="30" x14ac:dyDescent="0.25">
      <c r="A21" s="9">
        <v>13</v>
      </c>
      <c r="B21" s="27" t="s">
        <v>36</v>
      </c>
      <c r="C21" s="24">
        <f t="shared" si="1"/>
        <v>39458</v>
      </c>
      <c r="D21" s="24"/>
      <c r="E21" s="24"/>
      <c r="F21" s="24"/>
      <c r="G21" s="24"/>
      <c r="H21" s="24"/>
      <c r="I21" s="24"/>
      <c r="J21" s="24">
        <f>[3]Sheet3!S162</f>
        <v>39458</v>
      </c>
      <c r="K21" s="24"/>
      <c r="L21" s="24"/>
      <c r="M21" s="24"/>
      <c r="N21" s="24"/>
      <c r="O21" s="24"/>
    </row>
    <row r="22" spans="1:19" s="23" customFormat="1" ht="30" x14ac:dyDescent="0.25">
      <c r="A22" s="9">
        <f t="shared" ref="A22" si="6">A21+1</f>
        <v>14</v>
      </c>
      <c r="B22" s="27" t="s">
        <v>37</v>
      </c>
      <c r="C22" s="24">
        <f t="shared" si="1"/>
        <v>6000</v>
      </c>
      <c r="D22" s="24"/>
      <c r="E22" s="24"/>
      <c r="F22" s="24"/>
      <c r="G22" s="24"/>
      <c r="H22" s="24"/>
      <c r="I22" s="24"/>
      <c r="J22" s="24">
        <f>[3]Sheet3!S168</f>
        <v>6000</v>
      </c>
      <c r="K22" s="24"/>
      <c r="L22" s="24"/>
      <c r="M22" s="24"/>
      <c r="N22" s="24"/>
      <c r="O22" s="24"/>
    </row>
    <row r="23" spans="1:19" s="23" customFormat="1" x14ac:dyDescent="0.25">
      <c r="A23" s="9">
        <v>15</v>
      </c>
      <c r="B23" s="27" t="s">
        <v>38</v>
      </c>
      <c r="C23" s="24">
        <f t="shared" si="1"/>
        <v>7750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>
        <f>[3]Sheet3!S176</f>
        <v>7750</v>
      </c>
      <c r="O23" s="24"/>
    </row>
    <row r="24" spans="1:19" s="23" customFormat="1" x14ac:dyDescent="0.25">
      <c r="A24" s="9">
        <f t="shared" ref="A24" si="7">A23+1</f>
        <v>16</v>
      </c>
      <c r="B24" s="27" t="s">
        <v>39</v>
      </c>
      <c r="C24" s="24">
        <f t="shared" si="1"/>
        <v>6900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>
        <f>[3]Sheet3!S227</f>
        <v>6900</v>
      </c>
    </row>
    <row r="25" spans="1:19" s="23" customFormat="1" x14ac:dyDescent="0.25">
      <c r="A25" s="9">
        <v>17</v>
      </c>
      <c r="B25" s="27" t="s">
        <v>40</v>
      </c>
      <c r="C25" s="24">
        <f t="shared" si="1"/>
        <v>35214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>
        <f>[3]Sheet3!S234</f>
        <v>35214</v>
      </c>
    </row>
    <row r="26" spans="1:19" s="23" customFormat="1" x14ac:dyDescent="0.25">
      <c r="A26" s="9">
        <f t="shared" ref="A26" si="8">A25+1</f>
        <v>18</v>
      </c>
      <c r="B26" s="27" t="s">
        <v>41</v>
      </c>
      <c r="C26" s="24">
        <f t="shared" si="1"/>
        <v>6139.6570000000002</v>
      </c>
      <c r="D26" s="24"/>
      <c r="E26" s="24"/>
      <c r="F26" s="24"/>
      <c r="G26" s="24"/>
      <c r="H26" s="24"/>
      <c r="I26" s="24"/>
      <c r="J26" s="24"/>
      <c r="K26" s="24">
        <f>[3]Sheet3!S412</f>
        <v>2684.6570000000002</v>
      </c>
      <c r="L26" s="24"/>
      <c r="M26" s="24"/>
      <c r="N26" s="24">
        <f>[3]Sheet3!S208</f>
        <v>3455</v>
      </c>
      <c r="O26" s="24"/>
    </row>
    <row r="27" spans="1:19" s="23" customFormat="1" x14ac:dyDescent="0.25">
      <c r="A27" s="9">
        <v>19</v>
      </c>
      <c r="B27" s="27" t="s">
        <v>42</v>
      </c>
      <c r="C27" s="24">
        <f t="shared" si="1"/>
        <v>142923</v>
      </c>
      <c r="D27" s="24"/>
      <c r="E27" s="24"/>
      <c r="F27" s="24"/>
      <c r="G27" s="24"/>
      <c r="H27" s="24"/>
      <c r="I27" s="24"/>
      <c r="J27" s="24"/>
      <c r="K27" s="24">
        <f>[3]Sheet3!S305</f>
        <v>142923</v>
      </c>
      <c r="L27" s="24">
        <f>[3]Sheet3!S310</f>
        <v>132203</v>
      </c>
      <c r="M27" s="24"/>
      <c r="N27" s="24"/>
      <c r="O27" s="24"/>
    </row>
    <row r="28" spans="1:19" s="23" customFormat="1" x14ac:dyDescent="0.25">
      <c r="A28" s="9">
        <f t="shared" ref="A28" si="9">A27+1</f>
        <v>20</v>
      </c>
      <c r="B28" s="27" t="s">
        <v>22</v>
      </c>
      <c r="C28" s="24">
        <f t="shared" si="1"/>
        <v>261228</v>
      </c>
      <c r="D28" s="24"/>
      <c r="E28" s="24"/>
      <c r="F28" s="24"/>
      <c r="G28" s="24"/>
      <c r="H28" s="24"/>
      <c r="I28" s="24"/>
      <c r="J28" s="24"/>
      <c r="K28" s="24">
        <v>261228</v>
      </c>
      <c r="L28" s="24"/>
      <c r="M28" s="24"/>
      <c r="N28" s="24"/>
      <c r="O28" s="24"/>
    </row>
    <row r="29" spans="1:19" s="23" customFormat="1" x14ac:dyDescent="0.25">
      <c r="A29" s="9">
        <v>21</v>
      </c>
      <c r="B29" s="22" t="s">
        <v>43</v>
      </c>
      <c r="C29" s="24">
        <f t="shared" si="1"/>
        <v>157003</v>
      </c>
      <c r="D29" s="24"/>
      <c r="E29" s="24"/>
      <c r="F29" s="24"/>
      <c r="G29" s="24"/>
      <c r="H29" s="24"/>
      <c r="I29" s="24"/>
      <c r="J29" s="24"/>
      <c r="K29" s="24">
        <f>[3]Sheet3!S322</f>
        <v>157003</v>
      </c>
      <c r="L29" s="24"/>
      <c r="M29" s="24"/>
      <c r="N29" s="24"/>
      <c r="O29" s="24"/>
    </row>
    <row r="30" spans="1:19" s="23" customFormat="1" x14ac:dyDescent="0.25">
      <c r="A30" s="9">
        <f t="shared" ref="A30" si="10">A29+1</f>
        <v>22</v>
      </c>
      <c r="B30" s="27" t="s">
        <v>44</v>
      </c>
      <c r="C30" s="24">
        <f t="shared" si="1"/>
        <v>58203</v>
      </c>
      <c r="D30" s="24"/>
      <c r="E30" s="24"/>
      <c r="F30" s="24"/>
      <c r="G30" s="24"/>
      <c r="H30" s="24"/>
      <c r="I30" s="24"/>
      <c r="J30" s="24"/>
      <c r="K30" s="24">
        <f>[3]Sheet3!S334</f>
        <v>58203</v>
      </c>
      <c r="L30" s="24">
        <f>K30</f>
        <v>58203</v>
      </c>
      <c r="M30" s="24"/>
      <c r="N30" s="24"/>
      <c r="O30" s="24"/>
    </row>
    <row r="31" spans="1:19" s="23" customFormat="1" x14ac:dyDescent="0.25">
      <c r="A31" s="9">
        <v>23</v>
      </c>
      <c r="B31" s="27" t="s">
        <v>19</v>
      </c>
      <c r="C31" s="24">
        <f t="shared" si="1"/>
        <v>1700</v>
      </c>
      <c r="D31" s="24"/>
      <c r="E31" s="24"/>
      <c r="F31" s="24"/>
      <c r="G31" s="24"/>
      <c r="H31" s="24"/>
      <c r="I31" s="24"/>
      <c r="J31" s="24"/>
      <c r="K31" s="24">
        <f>[3]Sheet3!S342</f>
        <v>1700</v>
      </c>
      <c r="L31" s="29"/>
      <c r="M31" s="24"/>
      <c r="N31" s="24"/>
      <c r="O31" s="24"/>
    </row>
    <row r="32" spans="1:19" s="23" customFormat="1" ht="30" x14ac:dyDescent="0.25">
      <c r="A32" s="9">
        <f t="shared" ref="A32" si="11">A31+1</f>
        <v>24</v>
      </c>
      <c r="B32" s="27" t="s">
        <v>45</v>
      </c>
      <c r="C32" s="24">
        <f t="shared" si="1"/>
        <v>17243</v>
      </c>
      <c r="D32" s="24"/>
      <c r="E32" s="24"/>
      <c r="F32" s="24"/>
      <c r="G32" s="24"/>
      <c r="H32" s="24"/>
      <c r="I32" s="24"/>
      <c r="J32" s="24"/>
      <c r="K32" s="24">
        <f>[3]Sheet3!S353</f>
        <v>17243</v>
      </c>
      <c r="L32" s="24">
        <f>K32</f>
        <v>17243</v>
      </c>
      <c r="M32" s="24"/>
      <c r="N32" s="24"/>
      <c r="O32" s="24"/>
    </row>
    <row r="33" spans="1:15" s="23" customFormat="1" x14ac:dyDescent="0.25">
      <c r="A33" s="9">
        <v>25</v>
      </c>
      <c r="B33" s="27" t="s">
        <v>46</v>
      </c>
      <c r="C33" s="24">
        <f t="shared" si="1"/>
        <v>235508</v>
      </c>
      <c r="D33" s="24"/>
      <c r="E33" s="24"/>
      <c r="F33" s="24"/>
      <c r="G33" s="24"/>
      <c r="H33" s="24"/>
      <c r="I33" s="24"/>
      <c r="J33" s="24"/>
      <c r="K33" s="24">
        <f>[3]Sheet3!S354</f>
        <v>235508</v>
      </c>
      <c r="L33" s="24"/>
      <c r="M33" s="24"/>
      <c r="N33" s="24"/>
      <c r="O33" s="24"/>
    </row>
    <row r="34" spans="1:15" s="23" customFormat="1" x14ac:dyDescent="0.25">
      <c r="A34" s="9">
        <f t="shared" ref="A34" si="12">A33+1</f>
        <v>26</v>
      </c>
      <c r="B34" s="27" t="s">
        <v>47</v>
      </c>
      <c r="C34" s="24">
        <f t="shared" si="1"/>
        <v>3000</v>
      </c>
      <c r="D34" s="24"/>
      <c r="E34" s="24"/>
      <c r="F34" s="24"/>
      <c r="G34" s="24"/>
      <c r="H34" s="24"/>
      <c r="I34" s="24"/>
      <c r="J34" s="24"/>
      <c r="K34" s="24">
        <f>[3]Sheet3!S370</f>
        <v>3000</v>
      </c>
      <c r="L34" s="24"/>
      <c r="M34" s="24"/>
      <c r="N34" s="24"/>
      <c r="O34" s="24"/>
    </row>
    <row r="35" spans="1:15" s="23" customFormat="1" x14ac:dyDescent="0.25">
      <c r="A35" s="9">
        <v>27</v>
      </c>
      <c r="B35" s="27" t="s">
        <v>48</v>
      </c>
      <c r="C35" s="24">
        <f t="shared" si="1"/>
        <v>58204</v>
      </c>
      <c r="D35" s="24"/>
      <c r="E35" s="24"/>
      <c r="F35" s="24"/>
      <c r="G35" s="24"/>
      <c r="H35" s="24"/>
      <c r="I35" s="24"/>
      <c r="J35" s="24"/>
      <c r="K35" s="24">
        <f>[3]Sheet3!S376</f>
        <v>58204</v>
      </c>
      <c r="L35" s="24"/>
      <c r="M35" s="24"/>
      <c r="N35" s="24"/>
      <c r="O35" s="24"/>
    </row>
    <row r="36" spans="1:15" s="23" customFormat="1" ht="30" x14ac:dyDescent="0.25">
      <c r="A36" s="9">
        <f t="shared" ref="A36" si="13">A35+1</f>
        <v>28</v>
      </c>
      <c r="B36" s="27" t="s">
        <v>49</v>
      </c>
      <c r="C36" s="24">
        <f t="shared" si="1"/>
        <v>9688.8989999999994</v>
      </c>
      <c r="D36" s="24"/>
      <c r="E36" s="24"/>
      <c r="F36" s="24"/>
      <c r="G36" s="24"/>
      <c r="H36" s="24"/>
      <c r="I36" s="24"/>
      <c r="J36" s="24"/>
      <c r="K36" s="24">
        <f>[3]Sheet3!S382</f>
        <v>9688.8989999999994</v>
      </c>
      <c r="L36" s="24"/>
      <c r="M36" s="24"/>
      <c r="N36" s="24"/>
      <c r="O36" s="24"/>
    </row>
    <row r="37" spans="1:15" s="23" customFormat="1" ht="30" x14ac:dyDescent="0.25">
      <c r="A37" s="9">
        <v>29</v>
      </c>
      <c r="B37" s="27" t="s">
        <v>50</v>
      </c>
      <c r="C37" s="24">
        <f t="shared" si="1"/>
        <v>4544.4179999999997</v>
      </c>
      <c r="D37" s="24"/>
      <c r="E37" s="24"/>
      <c r="F37" s="24"/>
      <c r="G37" s="24"/>
      <c r="H37" s="24"/>
      <c r="I37" s="24"/>
      <c r="J37" s="24"/>
      <c r="K37" s="24">
        <f>[3]Sheet3!S388</f>
        <v>4544.4179999999997</v>
      </c>
      <c r="L37" s="24"/>
      <c r="M37" s="24"/>
      <c r="N37" s="24"/>
      <c r="O37" s="24"/>
    </row>
    <row r="38" spans="1:15" s="23" customFormat="1" ht="30" x14ac:dyDescent="0.25">
      <c r="A38" s="9">
        <f t="shared" ref="A38" si="14">A37+1</f>
        <v>30</v>
      </c>
      <c r="B38" s="27" t="s">
        <v>51</v>
      </c>
      <c r="C38" s="24">
        <f t="shared" si="1"/>
        <v>8567.7999999999993</v>
      </c>
      <c r="D38" s="24"/>
      <c r="E38" s="24"/>
      <c r="F38" s="24"/>
      <c r="G38" s="24"/>
      <c r="H38" s="24"/>
      <c r="I38" s="24"/>
      <c r="J38" s="24"/>
      <c r="K38" s="24">
        <f>[3]Sheet3!S394</f>
        <v>8567.7999999999993</v>
      </c>
      <c r="L38" s="24"/>
      <c r="M38" s="24"/>
      <c r="N38" s="24"/>
      <c r="O38" s="24"/>
    </row>
    <row r="39" spans="1:15" s="23" customFormat="1" ht="30" x14ac:dyDescent="0.25">
      <c r="A39" s="9">
        <v>31</v>
      </c>
      <c r="B39" s="27" t="s">
        <v>52</v>
      </c>
      <c r="C39" s="24">
        <f t="shared" si="1"/>
        <v>6065.7520000000004</v>
      </c>
      <c r="D39" s="24"/>
      <c r="E39" s="24"/>
      <c r="F39" s="24"/>
      <c r="G39" s="24"/>
      <c r="H39" s="24"/>
      <c r="I39" s="24"/>
      <c r="J39" s="24"/>
      <c r="K39" s="24">
        <f>[3]Sheet3!S400</f>
        <v>6065.7520000000004</v>
      </c>
      <c r="L39" s="24"/>
      <c r="M39" s="24"/>
      <c r="N39" s="24"/>
      <c r="O39" s="24"/>
    </row>
    <row r="40" spans="1:15" s="23" customFormat="1" ht="30" x14ac:dyDescent="0.25">
      <c r="A40" s="9">
        <f t="shared" ref="A40" si="15">A39+1</f>
        <v>32</v>
      </c>
      <c r="B40" s="27" t="s">
        <v>53</v>
      </c>
      <c r="C40" s="24">
        <f t="shared" si="1"/>
        <v>8683.3240000000005</v>
      </c>
      <c r="D40" s="24"/>
      <c r="E40" s="24"/>
      <c r="F40" s="24"/>
      <c r="G40" s="24"/>
      <c r="H40" s="24"/>
      <c r="I40" s="24"/>
      <c r="J40" s="24"/>
      <c r="K40" s="24">
        <f>[3]Sheet3!S406</f>
        <v>8683.3240000000005</v>
      </c>
      <c r="L40" s="24"/>
      <c r="M40" s="24"/>
      <c r="N40" s="24"/>
      <c r="O40" s="24"/>
    </row>
    <row r="41" spans="1:15" s="23" customFormat="1" x14ac:dyDescent="0.25">
      <c r="A41" s="9">
        <v>33</v>
      </c>
      <c r="B41" s="27" t="s">
        <v>20</v>
      </c>
      <c r="C41" s="24">
        <f t="shared" si="1"/>
        <v>1683.8679999999999</v>
      </c>
      <c r="D41" s="24"/>
      <c r="E41" s="24"/>
      <c r="F41" s="24"/>
      <c r="G41" s="24"/>
      <c r="H41" s="24"/>
      <c r="I41" s="24"/>
      <c r="J41" s="24"/>
      <c r="K41" s="24">
        <f>[3]Sheet3!S418</f>
        <v>1683.8679999999999</v>
      </c>
      <c r="L41" s="24"/>
      <c r="M41" s="24"/>
      <c r="N41" s="24"/>
      <c r="O41" s="24"/>
    </row>
    <row r="42" spans="1:15" s="23" customFormat="1" x14ac:dyDescent="0.25">
      <c r="A42" s="9">
        <f t="shared" ref="A42:A44" si="16">A41+1</f>
        <v>34</v>
      </c>
      <c r="B42" s="27" t="s">
        <v>54</v>
      </c>
      <c r="C42" s="24">
        <f t="shared" si="1"/>
        <v>3800.8310000000001</v>
      </c>
      <c r="D42" s="24"/>
      <c r="E42" s="24"/>
      <c r="F42" s="24"/>
      <c r="G42" s="24"/>
      <c r="H42" s="24"/>
      <c r="I42" s="24"/>
      <c r="J42" s="24"/>
      <c r="K42" s="24">
        <f>[3]Sheet3!S424</f>
        <v>3800.8310000000001</v>
      </c>
      <c r="L42" s="24"/>
      <c r="M42" s="24"/>
      <c r="N42" s="24"/>
      <c r="O42" s="24"/>
    </row>
    <row r="43" spans="1:15" s="23" customFormat="1" x14ac:dyDescent="0.25">
      <c r="A43" s="9">
        <v>35</v>
      </c>
      <c r="B43" s="27" t="s">
        <v>55</v>
      </c>
      <c r="C43" s="24">
        <f t="shared" si="1"/>
        <v>9139.4160000000011</v>
      </c>
      <c r="D43" s="24"/>
      <c r="E43" s="24"/>
      <c r="F43" s="24"/>
      <c r="G43" s="24"/>
      <c r="H43" s="24"/>
      <c r="I43" s="24"/>
      <c r="J43" s="24"/>
      <c r="K43" s="24">
        <f>[3]Sheet3!S430</f>
        <v>9139.4160000000011</v>
      </c>
      <c r="L43" s="24"/>
      <c r="M43" s="24">
        <v>6000</v>
      </c>
      <c r="N43" s="24"/>
      <c r="O43" s="24"/>
    </row>
    <row r="44" spans="1:15" s="23" customFormat="1" x14ac:dyDescent="0.25">
      <c r="A44" s="9">
        <f t="shared" si="16"/>
        <v>36</v>
      </c>
      <c r="B44" s="27" t="s">
        <v>56</v>
      </c>
      <c r="C44" s="24">
        <f t="shared" si="1"/>
        <v>7490</v>
      </c>
      <c r="D44" s="24"/>
      <c r="E44" s="24"/>
      <c r="F44" s="24"/>
      <c r="G44" s="24"/>
      <c r="H44" s="24"/>
      <c r="I44" s="24"/>
      <c r="J44" s="24"/>
      <c r="K44" s="24">
        <f>[3]Sheet3!S436</f>
        <v>7490</v>
      </c>
      <c r="L44" s="24"/>
      <c r="M44" s="24">
        <v>6000</v>
      </c>
      <c r="N44" s="24"/>
      <c r="O44" s="24"/>
    </row>
    <row r="45" spans="1:15" s="23" customFormat="1" x14ac:dyDescent="0.25">
      <c r="A45" s="9">
        <v>37</v>
      </c>
      <c r="B45" s="27" t="s">
        <v>57</v>
      </c>
      <c r="C45" s="24">
        <f t="shared" si="1"/>
        <v>2500</v>
      </c>
      <c r="D45" s="30"/>
      <c r="E45" s="30"/>
      <c r="F45" s="30"/>
      <c r="G45" s="30"/>
      <c r="H45" s="30"/>
      <c r="I45" s="30"/>
      <c r="J45" s="24">
        <f>[3]Sheet3!S174</f>
        <v>2500</v>
      </c>
      <c r="K45" s="30"/>
      <c r="L45" s="30"/>
      <c r="M45" s="30"/>
      <c r="N45" s="30"/>
      <c r="O45" s="30"/>
    </row>
    <row r="46" spans="1:15" s="23" customFormat="1" x14ac:dyDescent="0.25">
      <c r="A46" s="9">
        <v>38</v>
      </c>
      <c r="B46" s="27" t="s">
        <v>25</v>
      </c>
      <c r="C46" s="24">
        <f t="shared" si="1"/>
        <v>13500</v>
      </c>
      <c r="D46" s="30"/>
      <c r="E46" s="30"/>
      <c r="F46" s="30"/>
      <c r="G46" s="30"/>
      <c r="H46" s="30"/>
      <c r="I46" s="30"/>
      <c r="J46" s="24"/>
      <c r="K46" s="24">
        <v>13500</v>
      </c>
      <c r="L46" s="30"/>
      <c r="M46" s="30"/>
      <c r="N46" s="30"/>
      <c r="O46" s="30"/>
    </row>
    <row r="47" spans="1:15" s="23" customFormat="1" ht="30" x14ac:dyDescent="0.25">
      <c r="A47" s="9">
        <f>+A46+1</f>
        <v>39</v>
      </c>
      <c r="B47" s="27" t="s">
        <v>59</v>
      </c>
      <c r="C47" s="24">
        <v>13666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s="23" customFormat="1" x14ac:dyDescent="0.25">
      <c r="A48" s="9">
        <f t="shared" ref="A48:A54" si="17">+A47+1</f>
        <v>40</v>
      </c>
      <c r="B48" s="27" t="s">
        <v>60</v>
      </c>
      <c r="C48" s="24">
        <v>140843.73800000001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1:15" x14ac:dyDescent="0.25">
      <c r="A49" s="9">
        <f t="shared" si="17"/>
        <v>41</v>
      </c>
      <c r="B49" s="12" t="s">
        <v>61</v>
      </c>
      <c r="C49" s="15">
        <v>156900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30" x14ac:dyDescent="0.25">
      <c r="A50" s="9">
        <f t="shared" si="17"/>
        <v>42</v>
      </c>
      <c r="B50" s="12" t="s">
        <v>62</v>
      </c>
      <c r="C50" s="15">
        <v>70000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30" x14ac:dyDescent="0.25">
      <c r="A51" s="9">
        <f t="shared" si="17"/>
        <v>43</v>
      </c>
      <c r="B51" s="12" t="s">
        <v>63</v>
      </c>
      <c r="C51" s="15">
        <v>4000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60" x14ac:dyDescent="0.25">
      <c r="A52" s="9">
        <f t="shared" si="17"/>
        <v>44</v>
      </c>
      <c r="B52" s="12" t="s">
        <v>64</v>
      </c>
      <c r="C52" s="15">
        <v>3000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60" x14ac:dyDescent="0.25">
      <c r="A53" s="9">
        <f t="shared" si="17"/>
        <v>45</v>
      </c>
      <c r="B53" s="12" t="s">
        <v>65</v>
      </c>
      <c r="C53" s="15">
        <v>77000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15" x14ac:dyDescent="0.25">
      <c r="A54" s="9">
        <f t="shared" si="17"/>
        <v>46</v>
      </c>
      <c r="B54" s="12" t="s">
        <v>66</v>
      </c>
      <c r="C54" s="15">
        <v>10000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</sheetData>
  <mergeCells count="20">
    <mergeCell ref="K6:K7"/>
    <mergeCell ref="L6:M6"/>
    <mergeCell ref="N6:N7"/>
    <mergeCell ref="O6:O7"/>
    <mergeCell ref="D5:O5"/>
    <mergeCell ref="D6:D7"/>
    <mergeCell ref="E6:E7"/>
    <mergeCell ref="F6:F7"/>
    <mergeCell ref="A1:B1"/>
    <mergeCell ref="M1:O1"/>
    <mergeCell ref="A2:O2"/>
    <mergeCell ref="A3:O3"/>
    <mergeCell ref="N4:O4"/>
    <mergeCell ref="J6:J7"/>
    <mergeCell ref="G6:G7"/>
    <mergeCell ref="H6:H7"/>
    <mergeCell ref="I6:I7"/>
    <mergeCell ref="A5:A7"/>
    <mergeCell ref="B5:B7"/>
    <mergeCell ref="C5:C7"/>
  </mergeCells>
  <pageMargins left="0.37" right="0.196850393700787" top="0.643700787" bottom="0.643700787" header="0.31496062992126" footer="0.31496062992126"/>
  <pageSetup paperSize="9" scale="80" orientation="landscape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6D7057-2859-4BF2-BAF1-ECF3CD49F1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45BC3-1007-4AA7-B1A0-A3170BE59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52</vt:lpstr>
      <vt:lpstr>'Bieu 52'!Print_Titles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2025-01-08T08:51:24Z</cp:lastPrinted>
  <dcterms:created xsi:type="dcterms:W3CDTF">2018-08-22T07:49:45Z</dcterms:created>
  <dcterms:modified xsi:type="dcterms:W3CDTF">2025-01-13T01:36:32Z</dcterms:modified>
</cp:coreProperties>
</file>