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1. Công khai QToan 2023\"/>
    </mc:Choice>
  </mc:AlternateContent>
  <bookViews>
    <workbookView xWindow="0" yWindow="0" windowWidth="8385" windowHeight="7980"/>
  </bookViews>
  <sheets>
    <sheet name="B68 ckns" sheetId="2" r:id="rId1"/>
  </sheets>
  <externalReferences>
    <externalReference r:id="rId2"/>
  </externalReferences>
  <definedNames>
    <definedName name="_xlnm.Print_Titles" localSheetId="0">'B68 ckns'!$A:$B,'B68 ckns'!$6:$10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" i="2" l="1"/>
  <c r="AL2" i="2"/>
  <c r="AH5" i="2"/>
  <c r="Q5" i="2"/>
  <c r="AZ74" i="2" l="1"/>
  <c r="AV74" i="2" s="1"/>
  <c r="AW74" i="2"/>
  <c r="AS74" i="2"/>
  <c r="AP74" i="2"/>
  <c r="AL74" i="2"/>
  <c r="AG74" i="2" s="1"/>
  <c r="AI74" i="2"/>
  <c r="AH74" i="2" s="1"/>
  <c r="AB74" i="2"/>
  <c r="X74" i="2" s="1"/>
  <c r="Y74" i="2"/>
  <c r="U74" i="2"/>
  <c r="R74" i="2"/>
  <c r="Q74" i="2" s="1"/>
  <c r="N74" i="2"/>
  <c r="K74" i="2"/>
  <c r="J74" i="2" s="1"/>
  <c r="H74" i="2"/>
  <c r="G74" i="2"/>
  <c r="F74" i="2"/>
  <c r="E74" i="2"/>
  <c r="AZ73" i="2"/>
  <c r="AW73" i="2"/>
  <c r="AV73" i="2" s="1"/>
  <c r="AS73" i="2"/>
  <c r="AP73" i="2"/>
  <c r="AO73" i="2" s="1"/>
  <c r="AL73" i="2"/>
  <c r="AG73" i="2" s="1"/>
  <c r="AI73" i="2"/>
  <c r="AB73" i="2"/>
  <c r="Y73" i="2"/>
  <c r="X73" i="2" s="1"/>
  <c r="U73" i="2"/>
  <c r="R73" i="2"/>
  <c r="Q73" i="2" s="1"/>
  <c r="N73" i="2"/>
  <c r="K73" i="2"/>
  <c r="H73" i="2"/>
  <c r="G73" i="2" s="1"/>
  <c r="F73" i="2"/>
  <c r="E73" i="2"/>
  <c r="D73" i="2" s="1"/>
  <c r="C73" i="2" s="1"/>
  <c r="AZ72" i="2"/>
  <c r="AW72" i="2"/>
  <c r="AV72" i="2"/>
  <c r="AS72" i="2"/>
  <c r="AP72" i="2"/>
  <c r="AL72" i="2"/>
  <c r="AI72" i="2"/>
  <c r="AF72" i="2" s="1"/>
  <c r="AB72" i="2"/>
  <c r="Y72" i="2"/>
  <c r="X72" i="2"/>
  <c r="U72" i="2"/>
  <c r="R72" i="2"/>
  <c r="N72" i="2"/>
  <c r="K72" i="2"/>
  <c r="H72" i="2"/>
  <c r="G72" i="2" s="1"/>
  <c r="F72" i="2"/>
  <c r="E72" i="2"/>
  <c r="D72" i="2" s="1"/>
  <c r="C72" i="2" s="1"/>
  <c r="AZ71" i="2"/>
  <c r="AW71" i="2"/>
  <c r="AS71" i="2"/>
  <c r="AP71" i="2"/>
  <c r="AL71" i="2"/>
  <c r="AI71" i="2"/>
  <c r="AB71" i="2"/>
  <c r="Y71" i="2"/>
  <c r="X71" i="2" s="1"/>
  <c r="U71" i="2"/>
  <c r="T71" i="2"/>
  <c r="R71" i="2" s="1"/>
  <c r="N71" i="2"/>
  <c r="J71" i="2" s="1"/>
  <c r="K71" i="2"/>
  <c r="H71" i="2"/>
  <c r="G71" i="2" s="1"/>
  <c r="F71" i="2"/>
  <c r="E71" i="2"/>
  <c r="AZ70" i="2"/>
  <c r="AW70" i="2"/>
  <c r="AV70" i="2" s="1"/>
  <c r="AS70" i="2"/>
  <c r="AP70" i="2"/>
  <c r="AL70" i="2"/>
  <c r="AI70" i="2"/>
  <c r="AB70" i="2"/>
  <c r="Y70" i="2"/>
  <c r="U70" i="2"/>
  <c r="R70" i="2"/>
  <c r="Q70" i="2" s="1"/>
  <c r="N70" i="2"/>
  <c r="K70" i="2"/>
  <c r="H70" i="2"/>
  <c r="G70" i="2" s="1"/>
  <c r="F70" i="2"/>
  <c r="E70" i="2"/>
  <c r="AZ69" i="2"/>
  <c r="AW69" i="2"/>
  <c r="AS69" i="2"/>
  <c r="AG69" i="2" s="1"/>
  <c r="AP69" i="2"/>
  <c r="AL69" i="2"/>
  <c r="AI69" i="2"/>
  <c r="AH69" i="2"/>
  <c r="AB69" i="2"/>
  <c r="Y69" i="2"/>
  <c r="U69" i="2"/>
  <c r="R69" i="2"/>
  <c r="N69" i="2"/>
  <c r="K69" i="2"/>
  <c r="J69" i="2" s="1"/>
  <c r="H69" i="2"/>
  <c r="G69" i="2" s="1"/>
  <c r="F69" i="2"/>
  <c r="E69" i="2"/>
  <c r="D69" i="2" s="1"/>
  <c r="AZ68" i="2"/>
  <c r="AW68" i="2"/>
  <c r="AS68" i="2"/>
  <c r="AP68" i="2"/>
  <c r="AO68" i="2" s="1"/>
  <c r="AL68" i="2"/>
  <c r="AI68" i="2"/>
  <c r="AG68" i="2"/>
  <c r="AB68" i="2"/>
  <c r="Y68" i="2"/>
  <c r="X68" i="2" s="1"/>
  <c r="U68" i="2"/>
  <c r="R68" i="2"/>
  <c r="N68" i="2"/>
  <c r="K68" i="2"/>
  <c r="J68" i="2" s="1"/>
  <c r="H68" i="2"/>
  <c r="G68" i="2" s="1"/>
  <c r="F68" i="2"/>
  <c r="E68" i="2"/>
  <c r="D68" i="2"/>
  <c r="AZ67" i="2"/>
  <c r="AW67" i="2"/>
  <c r="AV67" i="2" s="1"/>
  <c r="AS67" i="2"/>
  <c r="AP67" i="2"/>
  <c r="AL67" i="2"/>
  <c r="AI67" i="2"/>
  <c r="AB67" i="2"/>
  <c r="Y67" i="2"/>
  <c r="U67" i="2"/>
  <c r="R67" i="2"/>
  <c r="Q67" i="2" s="1"/>
  <c r="N67" i="2"/>
  <c r="K67" i="2"/>
  <c r="H67" i="2"/>
  <c r="G67" i="2"/>
  <c r="F67" i="2"/>
  <c r="E67" i="2"/>
  <c r="AZ66" i="2"/>
  <c r="AZ64" i="2" s="1"/>
  <c r="AW66" i="2"/>
  <c r="AS66" i="2"/>
  <c r="AP66" i="2"/>
  <c r="AL66" i="2"/>
  <c r="AI66" i="2"/>
  <c r="AH66" i="2" s="1"/>
  <c r="AB66" i="2"/>
  <c r="Y66" i="2"/>
  <c r="U66" i="2"/>
  <c r="R66" i="2"/>
  <c r="Q66" i="2" s="1"/>
  <c r="N66" i="2"/>
  <c r="K66" i="2"/>
  <c r="H66" i="2"/>
  <c r="G66" i="2" s="1"/>
  <c r="F66" i="2"/>
  <c r="E66" i="2"/>
  <c r="AZ65" i="2"/>
  <c r="AW65" i="2"/>
  <c r="AS65" i="2"/>
  <c r="AG65" i="2" s="1"/>
  <c r="AP65" i="2"/>
  <c r="AL65" i="2"/>
  <c r="AI65" i="2"/>
  <c r="AH65" i="2"/>
  <c r="AB65" i="2"/>
  <c r="Y65" i="2"/>
  <c r="U65" i="2"/>
  <c r="R65" i="2"/>
  <c r="N65" i="2"/>
  <c r="K65" i="2"/>
  <c r="H65" i="2"/>
  <c r="F65" i="2"/>
  <c r="E65" i="2"/>
  <c r="BK64" i="2"/>
  <c r="AY64" i="2"/>
  <c r="AX64" i="2"/>
  <c r="AU64" i="2"/>
  <c r="AT64" i="2"/>
  <c r="AR64" i="2"/>
  <c r="AQ64" i="2"/>
  <c r="AN64" i="2"/>
  <c r="AM64" i="2"/>
  <c r="BM64" i="2" s="1"/>
  <c r="AK64" i="2"/>
  <c r="AJ64" i="2"/>
  <c r="AD64" i="2"/>
  <c r="AC64" i="2"/>
  <c r="AA64" i="2"/>
  <c r="Z64" i="2"/>
  <c r="W64" i="2"/>
  <c r="V64" i="2"/>
  <c r="T64" i="2"/>
  <c r="S64" i="2"/>
  <c r="P64" i="2"/>
  <c r="O64" i="2"/>
  <c r="M64" i="2"/>
  <c r="L64" i="2"/>
  <c r="I64" i="2"/>
  <c r="AZ63" i="2"/>
  <c r="AW63" i="2"/>
  <c r="AS63" i="2"/>
  <c r="AP63" i="2"/>
  <c r="AO63" i="2" s="1"/>
  <c r="AL63" i="2"/>
  <c r="AG63" i="2" s="1"/>
  <c r="AI63" i="2"/>
  <c r="AB63" i="2"/>
  <c r="Y63" i="2"/>
  <c r="X63" i="2" s="1"/>
  <c r="U63" i="2"/>
  <c r="R63" i="2"/>
  <c r="Q63" i="2" s="1"/>
  <c r="N63" i="2"/>
  <c r="K63" i="2"/>
  <c r="J63" i="2" s="1"/>
  <c r="I63" i="2"/>
  <c r="H63" i="2"/>
  <c r="F63" i="2"/>
  <c r="E63" i="2"/>
  <c r="AZ62" i="2"/>
  <c r="AW62" i="2"/>
  <c r="AV62" i="2" s="1"/>
  <c r="AS62" i="2"/>
  <c r="AP62" i="2"/>
  <c r="AL62" i="2"/>
  <c r="AI62" i="2"/>
  <c r="AF62" i="2" s="1"/>
  <c r="AH62" i="2"/>
  <c r="AB62" i="2"/>
  <c r="Y62" i="2"/>
  <c r="X62" i="2" s="1"/>
  <c r="U62" i="2"/>
  <c r="T62" i="2"/>
  <c r="R62" i="2"/>
  <c r="N62" i="2"/>
  <c r="K62" i="2"/>
  <c r="J62" i="2" s="1"/>
  <c r="I62" i="2"/>
  <c r="H62" i="2"/>
  <c r="G62" i="2"/>
  <c r="F62" i="2"/>
  <c r="D62" i="2" s="1"/>
  <c r="C62" i="2" s="1"/>
  <c r="E62" i="2"/>
  <c r="AZ61" i="2"/>
  <c r="AW61" i="2"/>
  <c r="AS61" i="2"/>
  <c r="AP61" i="2"/>
  <c r="AL61" i="2"/>
  <c r="AI61" i="2"/>
  <c r="AH61" i="2" s="1"/>
  <c r="AB61" i="2"/>
  <c r="Y61" i="2"/>
  <c r="U61" i="2"/>
  <c r="R61" i="2"/>
  <c r="N61" i="2"/>
  <c r="K61" i="2"/>
  <c r="J61" i="2"/>
  <c r="I61" i="2"/>
  <c r="H61" i="2"/>
  <c r="G61" i="2"/>
  <c r="F61" i="2"/>
  <c r="D61" i="2" s="1"/>
  <c r="C61" i="2" s="1"/>
  <c r="E61" i="2"/>
  <c r="AZ60" i="2"/>
  <c r="AW60" i="2"/>
  <c r="AS60" i="2"/>
  <c r="AP60" i="2"/>
  <c r="AL60" i="2"/>
  <c r="AI60" i="2"/>
  <c r="AB60" i="2"/>
  <c r="X60" i="2" s="1"/>
  <c r="Y60" i="2"/>
  <c r="U60" i="2"/>
  <c r="R60" i="2"/>
  <c r="N60" i="2"/>
  <c r="K60" i="2"/>
  <c r="I60" i="2"/>
  <c r="H60" i="2"/>
  <c r="G60" i="2"/>
  <c r="F60" i="2"/>
  <c r="D60" i="2" s="1"/>
  <c r="E60" i="2"/>
  <c r="AZ59" i="2"/>
  <c r="AW59" i="2"/>
  <c r="AS59" i="2"/>
  <c r="AP59" i="2"/>
  <c r="AL59" i="2"/>
  <c r="AG59" i="2" s="1"/>
  <c r="AI59" i="2"/>
  <c r="AB59" i="2"/>
  <c r="X59" i="2" s="1"/>
  <c r="Y59" i="2"/>
  <c r="U59" i="2"/>
  <c r="R59" i="2"/>
  <c r="N59" i="2"/>
  <c r="K59" i="2"/>
  <c r="I59" i="2"/>
  <c r="H59" i="2"/>
  <c r="G59" i="2" s="1"/>
  <c r="F59" i="2"/>
  <c r="E59" i="2"/>
  <c r="AZ58" i="2"/>
  <c r="AW58" i="2"/>
  <c r="AV58" i="2"/>
  <c r="AS58" i="2"/>
  <c r="AP58" i="2"/>
  <c r="AO58" i="2" s="1"/>
  <c r="AL58" i="2"/>
  <c r="AI58" i="2"/>
  <c r="AF58" i="2" s="1"/>
  <c r="AB58" i="2"/>
  <c r="Y58" i="2"/>
  <c r="X58" i="2" s="1"/>
  <c r="U58" i="2"/>
  <c r="R58" i="2"/>
  <c r="Q58" i="2" s="1"/>
  <c r="N58" i="2"/>
  <c r="K58" i="2"/>
  <c r="I58" i="2"/>
  <c r="H58" i="2"/>
  <c r="F58" i="2"/>
  <c r="E58" i="2"/>
  <c r="D58" i="2" s="1"/>
  <c r="AZ57" i="2"/>
  <c r="AW57" i="2"/>
  <c r="AS57" i="2"/>
  <c r="AP57" i="2"/>
  <c r="AL57" i="2"/>
  <c r="AI57" i="2"/>
  <c r="AH57" i="2"/>
  <c r="AB57" i="2"/>
  <c r="Y57" i="2"/>
  <c r="U57" i="2"/>
  <c r="R57" i="2"/>
  <c r="N57" i="2"/>
  <c r="K57" i="2"/>
  <c r="J57" i="2"/>
  <c r="I57" i="2"/>
  <c r="H57" i="2"/>
  <c r="G57" i="2" s="1"/>
  <c r="F57" i="2"/>
  <c r="E57" i="2"/>
  <c r="AZ56" i="2"/>
  <c r="AW56" i="2"/>
  <c r="AV56" i="2" s="1"/>
  <c r="AS56" i="2"/>
  <c r="AP56" i="2"/>
  <c r="AO56" i="2" s="1"/>
  <c r="AL56" i="2"/>
  <c r="AI56" i="2"/>
  <c r="AG56" i="2"/>
  <c r="AB56" i="2"/>
  <c r="Y56" i="2"/>
  <c r="X56" i="2"/>
  <c r="U56" i="2"/>
  <c r="Q56" i="2" s="1"/>
  <c r="R56" i="2"/>
  <c r="N56" i="2"/>
  <c r="K56" i="2"/>
  <c r="I56" i="2"/>
  <c r="H56" i="2"/>
  <c r="F56" i="2"/>
  <c r="E56" i="2"/>
  <c r="D56" i="2" s="1"/>
  <c r="AZ55" i="2"/>
  <c r="AW55" i="2"/>
  <c r="AS55" i="2"/>
  <c r="AP55" i="2"/>
  <c r="AL55" i="2"/>
  <c r="AI55" i="2"/>
  <c r="AB55" i="2"/>
  <c r="Y55" i="2"/>
  <c r="U55" i="2"/>
  <c r="R55" i="2"/>
  <c r="N55" i="2"/>
  <c r="K55" i="2"/>
  <c r="J55" i="2" s="1"/>
  <c r="I55" i="2"/>
  <c r="H55" i="2"/>
  <c r="G55" i="2"/>
  <c r="F55" i="2"/>
  <c r="D55" i="2" s="1"/>
  <c r="C55" i="2" s="1"/>
  <c r="E55" i="2"/>
  <c r="AZ54" i="2"/>
  <c r="AW54" i="2"/>
  <c r="AS54" i="2"/>
  <c r="AP54" i="2"/>
  <c r="AO54" i="2"/>
  <c r="AL54" i="2"/>
  <c r="AI54" i="2"/>
  <c r="AB54" i="2"/>
  <c r="Y54" i="2"/>
  <c r="U54" i="2"/>
  <c r="R54" i="2"/>
  <c r="Q54" i="2"/>
  <c r="N54" i="2"/>
  <c r="J54" i="2" s="1"/>
  <c r="K54" i="2"/>
  <c r="I54" i="2"/>
  <c r="H54" i="2"/>
  <c r="F54" i="2"/>
  <c r="E54" i="2"/>
  <c r="D54" i="2"/>
  <c r="AZ53" i="2"/>
  <c r="AV53" i="2" s="1"/>
  <c r="AW53" i="2"/>
  <c r="AS53" i="2"/>
  <c r="AP53" i="2"/>
  <c r="AL53" i="2"/>
  <c r="AI53" i="2"/>
  <c r="AH53" i="2" s="1"/>
  <c r="AB53" i="2"/>
  <c r="Y53" i="2"/>
  <c r="U53" i="2"/>
  <c r="R53" i="2"/>
  <c r="N53" i="2"/>
  <c r="K53" i="2"/>
  <c r="J53" i="2" s="1"/>
  <c r="I53" i="2"/>
  <c r="H53" i="2"/>
  <c r="G53" i="2"/>
  <c r="F53" i="2"/>
  <c r="E53" i="2"/>
  <c r="AZ52" i="2"/>
  <c r="AW52" i="2"/>
  <c r="AS52" i="2"/>
  <c r="AP52" i="2"/>
  <c r="AO52" i="2"/>
  <c r="AL52" i="2"/>
  <c r="AG52" i="2" s="1"/>
  <c r="AI52" i="2"/>
  <c r="AB52" i="2"/>
  <c r="Y52" i="2"/>
  <c r="X52" i="2" s="1"/>
  <c r="U52" i="2"/>
  <c r="R52" i="2"/>
  <c r="Q52" i="2" s="1"/>
  <c r="N52" i="2"/>
  <c r="K52" i="2"/>
  <c r="I52" i="2"/>
  <c r="H52" i="2"/>
  <c r="F52" i="2"/>
  <c r="E52" i="2"/>
  <c r="D52" i="2" s="1"/>
  <c r="AZ51" i="2"/>
  <c r="AW51" i="2"/>
  <c r="AS51" i="2"/>
  <c r="AP51" i="2"/>
  <c r="AL51" i="2"/>
  <c r="AI51" i="2"/>
  <c r="AB51" i="2"/>
  <c r="Y51" i="2"/>
  <c r="U51" i="2"/>
  <c r="R51" i="2"/>
  <c r="N51" i="2"/>
  <c r="K51" i="2"/>
  <c r="J51" i="2" s="1"/>
  <c r="I51" i="2"/>
  <c r="G51" i="2" s="1"/>
  <c r="H51" i="2"/>
  <c r="F51" i="2"/>
  <c r="E51" i="2"/>
  <c r="D51" i="2" s="1"/>
  <c r="C51" i="2" s="1"/>
  <c r="AZ50" i="2"/>
  <c r="AW50" i="2"/>
  <c r="AS50" i="2"/>
  <c r="AP50" i="2"/>
  <c r="AL50" i="2"/>
  <c r="AG50" i="2" s="1"/>
  <c r="AI50" i="2"/>
  <c r="AH50" i="2"/>
  <c r="AB50" i="2"/>
  <c r="Y50" i="2"/>
  <c r="X50" i="2" s="1"/>
  <c r="U50" i="2"/>
  <c r="R50" i="2"/>
  <c r="N50" i="2"/>
  <c r="K50" i="2"/>
  <c r="J50" i="2"/>
  <c r="I50" i="2"/>
  <c r="H50" i="2"/>
  <c r="G50" i="2" s="1"/>
  <c r="F50" i="2"/>
  <c r="E50" i="2"/>
  <c r="AZ49" i="2"/>
  <c r="AW49" i="2"/>
  <c r="AV49" i="2" s="1"/>
  <c r="AS49" i="2"/>
  <c r="AP49" i="2"/>
  <c r="AL49" i="2"/>
  <c r="AI49" i="2"/>
  <c r="AB49" i="2"/>
  <c r="I49" i="2"/>
  <c r="G49" i="2" s="1"/>
  <c r="H49" i="2"/>
  <c r="F49" i="2"/>
  <c r="E49" i="2"/>
  <c r="AZ48" i="2"/>
  <c r="AW48" i="2"/>
  <c r="AV48" i="2" s="1"/>
  <c r="AS48" i="2"/>
  <c r="AP48" i="2"/>
  <c r="AO48" i="2" s="1"/>
  <c r="AL48" i="2"/>
  <c r="AI48" i="2"/>
  <c r="AG48" i="2"/>
  <c r="AB48" i="2"/>
  <c r="Y48" i="2"/>
  <c r="X48" i="2" s="1"/>
  <c r="U48" i="2"/>
  <c r="R48" i="2"/>
  <c r="Q48" i="2" s="1"/>
  <c r="N48" i="2"/>
  <c r="K48" i="2"/>
  <c r="I48" i="2"/>
  <c r="H48" i="2"/>
  <c r="F48" i="2"/>
  <c r="E48" i="2"/>
  <c r="D48" i="2" s="1"/>
  <c r="AZ47" i="2"/>
  <c r="AW47" i="2"/>
  <c r="AV47" i="2" s="1"/>
  <c r="AS47" i="2"/>
  <c r="AP47" i="2"/>
  <c r="AL47" i="2"/>
  <c r="AI47" i="2"/>
  <c r="AB47" i="2"/>
  <c r="Y47" i="2"/>
  <c r="U47" i="2"/>
  <c r="R47" i="2"/>
  <c r="N47" i="2"/>
  <c r="K47" i="2"/>
  <c r="J47" i="2" s="1"/>
  <c r="I47" i="2"/>
  <c r="H47" i="2"/>
  <c r="G47" i="2" s="1"/>
  <c r="F47" i="2"/>
  <c r="E47" i="2"/>
  <c r="AZ46" i="2"/>
  <c r="AW46" i="2"/>
  <c r="AV46" i="2"/>
  <c r="AS46" i="2"/>
  <c r="AP46" i="2"/>
  <c r="AO46" i="2" s="1"/>
  <c r="AL46" i="2"/>
  <c r="AG46" i="2" s="1"/>
  <c r="AI46" i="2"/>
  <c r="AF46" i="2"/>
  <c r="AB46" i="2"/>
  <c r="Y46" i="2"/>
  <c r="X46" i="2" s="1"/>
  <c r="U46" i="2"/>
  <c r="R46" i="2"/>
  <c r="Q46" i="2" s="1"/>
  <c r="N46" i="2"/>
  <c r="K46" i="2"/>
  <c r="I46" i="2"/>
  <c r="H46" i="2"/>
  <c r="F46" i="2"/>
  <c r="D46" i="2" s="1"/>
  <c r="E46" i="2"/>
  <c r="AZ45" i="2"/>
  <c r="AW45" i="2"/>
  <c r="AS45" i="2"/>
  <c r="AP45" i="2"/>
  <c r="AO45" i="2" s="1"/>
  <c r="AL45" i="2"/>
  <c r="AI45" i="2"/>
  <c r="AH45" i="2" s="1"/>
  <c r="AB45" i="2"/>
  <c r="Y45" i="2"/>
  <c r="U45" i="2"/>
  <c r="R45" i="2"/>
  <c r="N45" i="2"/>
  <c r="K45" i="2"/>
  <c r="J45" i="2"/>
  <c r="I45" i="2"/>
  <c r="H45" i="2"/>
  <c r="G45" i="2" s="1"/>
  <c r="F45" i="2"/>
  <c r="E45" i="2"/>
  <c r="AZ44" i="2"/>
  <c r="AW44" i="2"/>
  <c r="AS44" i="2"/>
  <c r="AP44" i="2"/>
  <c r="AL44" i="2"/>
  <c r="AI44" i="2"/>
  <c r="AF44" i="2" s="1"/>
  <c r="AB44" i="2"/>
  <c r="Y44" i="2"/>
  <c r="X44" i="2" s="1"/>
  <c r="U44" i="2"/>
  <c r="R44" i="2"/>
  <c r="Q44" i="2"/>
  <c r="N44" i="2"/>
  <c r="K44" i="2"/>
  <c r="J44" i="2" s="1"/>
  <c r="I44" i="2"/>
  <c r="H44" i="2"/>
  <c r="F44" i="2"/>
  <c r="E44" i="2"/>
  <c r="D44" i="2" s="1"/>
  <c r="AZ43" i="2"/>
  <c r="AW43" i="2"/>
  <c r="AS43" i="2"/>
  <c r="AP43" i="2"/>
  <c r="AO43" i="2" s="1"/>
  <c r="AL43" i="2"/>
  <c r="AG43" i="2" s="1"/>
  <c r="AI43" i="2"/>
  <c r="AB43" i="2"/>
  <c r="Y43" i="2"/>
  <c r="U43" i="2"/>
  <c r="R43" i="2"/>
  <c r="N43" i="2"/>
  <c r="K43" i="2"/>
  <c r="J43" i="2" s="1"/>
  <c r="I43" i="2"/>
  <c r="H43" i="2"/>
  <c r="G43" i="2"/>
  <c r="F43" i="2"/>
  <c r="E43" i="2"/>
  <c r="AZ42" i="2"/>
  <c r="AW42" i="2"/>
  <c r="AV42" i="2" s="1"/>
  <c r="AS42" i="2"/>
  <c r="AO42" i="2" s="1"/>
  <c r="AP42" i="2"/>
  <c r="AL42" i="2"/>
  <c r="AI42" i="2"/>
  <c r="AB42" i="2"/>
  <c r="Y42" i="2"/>
  <c r="U42" i="2"/>
  <c r="Q42" i="2" s="1"/>
  <c r="R42" i="2"/>
  <c r="N42" i="2"/>
  <c r="K42" i="2"/>
  <c r="J42" i="2" s="1"/>
  <c r="I42" i="2"/>
  <c r="H42" i="2"/>
  <c r="F42" i="2"/>
  <c r="E42" i="2"/>
  <c r="D42" i="2" s="1"/>
  <c r="AZ41" i="2"/>
  <c r="AG41" i="2" s="1"/>
  <c r="AW41" i="2"/>
  <c r="AS41" i="2"/>
  <c r="AP41" i="2"/>
  <c r="AO41" i="2"/>
  <c r="AL41" i="2"/>
  <c r="AI41" i="2"/>
  <c r="AB41" i="2"/>
  <c r="Y41" i="2"/>
  <c r="U41" i="2"/>
  <c r="R41" i="2"/>
  <c r="Q41" i="2"/>
  <c r="N41" i="2"/>
  <c r="K41" i="2"/>
  <c r="I41" i="2"/>
  <c r="H41" i="2"/>
  <c r="G41" i="2" s="1"/>
  <c r="F41" i="2"/>
  <c r="E41" i="2"/>
  <c r="D41" i="2"/>
  <c r="AZ40" i="2"/>
  <c r="AW40" i="2"/>
  <c r="AS40" i="2"/>
  <c r="AP40" i="2"/>
  <c r="AL40" i="2"/>
  <c r="AI40" i="2"/>
  <c r="AB40" i="2"/>
  <c r="Y40" i="2"/>
  <c r="U40" i="2"/>
  <c r="R40" i="2"/>
  <c r="N40" i="2"/>
  <c r="K40" i="2"/>
  <c r="J40" i="2"/>
  <c r="I40" i="2"/>
  <c r="G40" i="2" s="1"/>
  <c r="H40" i="2"/>
  <c r="F40" i="2"/>
  <c r="E40" i="2"/>
  <c r="AZ39" i="2"/>
  <c r="AW39" i="2"/>
  <c r="AV39" i="2" s="1"/>
  <c r="AS39" i="2"/>
  <c r="AG39" i="2" s="1"/>
  <c r="AP39" i="2"/>
  <c r="AL39" i="2"/>
  <c r="AI39" i="2"/>
  <c r="AF39" i="2" s="1"/>
  <c r="AB39" i="2"/>
  <c r="Y39" i="2"/>
  <c r="X39" i="2" s="1"/>
  <c r="U39" i="2"/>
  <c r="R39" i="2"/>
  <c r="Q39" i="2"/>
  <c r="N39" i="2"/>
  <c r="K39" i="2"/>
  <c r="I39" i="2"/>
  <c r="H39" i="2"/>
  <c r="F39" i="2"/>
  <c r="E39" i="2"/>
  <c r="AZ38" i="2"/>
  <c r="AW38" i="2"/>
  <c r="AV38" i="2" s="1"/>
  <c r="AS38" i="2"/>
  <c r="AP38" i="2"/>
  <c r="AL38" i="2"/>
  <c r="AI38" i="2"/>
  <c r="AF38" i="2" s="1"/>
  <c r="AB38" i="2"/>
  <c r="Y38" i="2"/>
  <c r="U38" i="2"/>
  <c r="R38" i="2"/>
  <c r="N38" i="2"/>
  <c r="K38" i="2"/>
  <c r="I38" i="2"/>
  <c r="H38" i="2"/>
  <c r="G38" i="2" s="1"/>
  <c r="F38" i="2"/>
  <c r="E38" i="2"/>
  <c r="AZ37" i="2"/>
  <c r="AW37" i="2"/>
  <c r="AV37" i="2" s="1"/>
  <c r="AS37" i="2"/>
  <c r="AP37" i="2"/>
  <c r="AO37" i="2" s="1"/>
  <c r="AL37" i="2"/>
  <c r="AI37" i="2"/>
  <c r="AH37" i="2" s="1"/>
  <c r="AB37" i="2"/>
  <c r="Y37" i="2"/>
  <c r="U37" i="2"/>
  <c r="R37" i="2"/>
  <c r="Q37" i="2" s="1"/>
  <c r="N37" i="2"/>
  <c r="K37" i="2"/>
  <c r="I37" i="2"/>
  <c r="H37" i="2"/>
  <c r="F37" i="2"/>
  <c r="E37" i="2"/>
  <c r="D37" i="2"/>
  <c r="AZ36" i="2"/>
  <c r="AW36" i="2"/>
  <c r="AS36" i="2"/>
  <c r="AP36" i="2"/>
  <c r="AO36" i="2" s="1"/>
  <c r="AL36" i="2"/>
  <c r="AI36" i="2"/>
  <c r="AH36" i="2"/>
  <c r="AB36" i="2"/>
  <c r="Y36" i="2"/>
  <c r="U36" i="2"/>
  <c r="R36" i="2"/>
  <c r="Q36" i="2" s="1"/>
  <c r="N36" i="2"/>
  <c r="K36" i="2"/>
  <c r="I36" i="2"/>
  <c r="H36" i="2"/>
  <c r="G36" i="2" s="1"/>
  <c r="F36" i="2"/>
  <c r="E36" i="2"/>
  <c r="D36" i="2" s="1"/>
  <c r="AZ35" i="2"/>
  <c r="AG35" i="2" s="1"/>
  <c r="AW35" i="2"/>
  <c r="AS35" i="2"/>
  <c r="AP35" i="2"/>
  <c r="AO35" i="2"/>
  <c r="AL35" i="2"/>
  <c r="AI35" i="2"/>
  <c r="AF35" i="2"/>
  <c r="AB35" i="2"/>
  <c r="Y35" i="2"/>
  <c r="X35" i="2"/>
  <c r="U35" i="2"/>
  <c r="R35" i="2"/>
  <c r="Q35" i="2" s="1"/>
  <c r="N35" i="2"/>
  <c r="K35" i="2"/>
  <c r="J35" i="2" s="1"/>
  <c r="I35" i="2"/>
  <c r="H35" i="2"/>
  <c r="F35" i="2"/>
  <c r="E35" i="2"/>
  <c r="D35" i="2" s="1"/>
  <c r="AZ34" i="2"/>
  <c r="AW34" i="2"/>
  <c r="AV34" i="2"/>
  <c r="AS34" i="2"/>
  <c r="AP34" i="2"/>
  <c r="AL34" i="2"/>
  <c r="AI34" i="2"/>
  <c r="AF34" i="2" s="1"/>
  <c r="AB34" i="2"/>
  <c r="N34" i="2"/>
  <c r="J34" i="2" s="1"/>
  <c r="I34" i="2"/>
  <c r="H34" i="2"/>
  <c r="F34" i="2"/>
  <c r="E34" i="2"/>
  <c r="D34" i="2" s="1"/>
  <c r="AZ33" i="2"/>
  <c r="AW33" i="2"/>
  <c r="AV33" i="2"/>
  <c r="AS33" i="2"/>
  <c r="AP33" i="2"/>
  <c r="AO33" i="2"/>
  <c r="AL33" i="2"/>
  <c r="AG33" i="2" s="1"/>
  <c r="AI33" i="2"/>
  <c r="AF33" i="2" s="1"/>
  <c r="AB33" i="2"/>
  <c r="Y33" i="2"/>
  <c r="X33" i="2" s="1"/>
  <c r="U33" i="2"/>
  <c r="R33" i="2"/>
  <c r="Q33" i="2"/>
  <c r="N33" i="2"/>
  <c r="K33" i="2"/>
  <c r="I33" i="2"/>
  <c r="H33" i="2"/>
  <c r="F33" i="2"/>
  <c r="E33" i="2"/>
  <c r="D33" i="2" s="1"/>
  <c r="AZ32" i="2"/>
  <c r="AW32" i="2"/>
  <c r="AV32" i="2" s="1"/>
  <c r="AS32" i="2"/>
  <c r="AP32" i="2"/>
  <c r="AL32" i="2"/>
  <c r="AI32" i="2"/>
  <c r="AB32" i="2"/>
  <c r="Y32" i="2"/>
  <c r="X32" i="2" s="1"/>
  <c r="U32" i="2"/>
  <c r="R32" i="2"/>
  <c r="N32" i="2"/>
  <c r="K32" i="2"/>
  <c r="J32" i="2"/>
  <c r="I32" i="2"/>
  <c r="H32" i="2"/>
  <c r="G32" i="2"/>
  <c r="F32" i="2"/>
  <c r="E32" i="2"/>
  <c r="AZ31" i="2"/>
  <c r="AW31" i="2"/>
  <c r="AV31" i="2" s="1"/>
  <c r="AS31" i="2"/>
  <c r="AP31" i="2"/>
  <c r="AO31" i="2" s="1"/>
  <c r="AL31" i="2"/>
  <c r="AG31" i="2" s="1"/>
  <c r="BE31" i="2" s="1"/>
  <c r="AI31" i="2"/>
  <c r="AB31" i="2"/>
  <c r="Y31" i="2"/>
  <c r="X31" i="2" s="1"/>
  <c r="U31" i="2"/>
  <c r="R31" i="2"/>
  <c r="Q31" i="2"/>
  <c r="N31" i="2"/>
  <c r="K31" i="2"/>
  <c r="I31" i="2"/>
  <c r="H31" i="2"/>
  <c r="G31" i="2" s="1"/>
  <c r="F31" i="2"/>
  <c r="E31" i="2"/>
  <c r="BA30" i="2"/>
  <c r="AZ30" i="2" s="1"/>
  <c r="AW30" i="2"/>
  <c r="AS30" i="2"/>
  <c r="AP30" i="2"/>
  <c r="AL30" i="2"/>
  <c r="AI30" i="2"/>
  <c r="AF30" i="2" s="1"/>
  <c r="AB30" i="2"/>
  <c r="Y30" i="2"/>
  <c r="X30" i="2"/>
  <c r="U30" i="2"/>
  <c r="R30" i="2"/>
  <c r="N30" i="2"/>
  <c r="K30" i="2"/>
  <c r="J30" i="2" s="1"/>
  <c r="I30" i="2"/>
  <c r="H30" i="2"/>
  <c r="F30" i="2"/>
  <c r="E30" i="2"/>
  <c r="D30" i="2" s="1"/>
  <c r="AZ29" i="2"/>
  <c r="AW29" i="2"/>
  <c r="AV29" i="2" s="1"/>
  <c r="AS29" i="2"/>
  <c r="AP29" i="2"/>
  <c r="AO29" i="2" s="1"/>
  <c r="AL29" i="2"/>
  <c r="AI29" i="2"/>
  <c r="AH29" i="2" s="1"/>
  <c r="AB29" i="2"/>
  <c r="Y29" i="2"/>
  <c r="U29" i="2"/>
  <c r="R29" i="2"/>
  <c r="Q29" i="2"/>
  <c r="N29" i="2"/>
  <c r="K29" i="2"/>
  <c r="I29" i="2"/>
  <c r="H29" i="2"/>
  <c r="F29" i="2"/>
  <c r="E29" i="2"/>
  <c r="AZ28" i="2"/>
  <c r="AW28" i="2"/>
  <c r="AV28" i="2" s="1"/>
  <c r="AS28" i="2"/>
  <c r="AP28" i="2"/>
  <c r="AL28" i="2"/>
  <c r="AG28" i="2" s="1"/>
  <c r="AI28" i="2"/>
  <c r="AB28" i="2"/>
  <c r="Y28" i="2"/>
  <c r="X28" i="2"/>
  <c r="U28" i="2"/>
  <c r="R28" i="2"/>
  <c r="N28" i="2"/>
  <c r="K28" i="2"/>
  <c r="I28" i="2"/>
  <c r="H28" i="2"/>
  <c r="G28" i="2"/>
  <c r="F28" i="2"/>
  <c r="E28" i="2"/>
  <c r="AZ27" i="2"/>
  <c r="AW27" i="2"/>
  <c r="AS27" i="2"/>
  <c r="AP27" i="2"/>
  <c r="AF27" i="2" s="1"/>
  <c r="AL27" i="2"/>
  <c r="AG27" i="2" s="1"/>
  <c r="AI27" i="2"/>
  <c r="AB27" i="2"/>
  <c r="Y27" i="2"/>
  <c r="U27" i="2"/>
  <c r="R27" i="2"/>
  <c r="Q27" i="2" s="1"/>
  <c r="N27" i="2"/>
  <c r="K27" i="2"/>
  <c r="I27" i="2"/>
  <c r="H27" i="2"/>
  <c r="G27" i="2" s="1"/>
  <c r="F27" i="2"/>
  <c r="E27" i="2"/>
  <c r="AZ26" i="2"/>
  <c r="AW26" i="2"/>
  <c r="AV26" i="2" s="1"/>
  <c r="AS26" i="2"/>
  <c r="AP26" i="2"/>
  <c r="AO26" i="2" s="1"/>
  <c r="AL26" i="2"/>
  <c r="AI26" i="2"/>
  <c r="AF26" i="2" s="1"/>
  <c r="AB26" i="2"/>
  <c r="Y26" i="2"/>
  <c r="X26" i="2" s="1"/>
  <c r="U26" i="2"/>
  <c r="R26" i="2"/>
  <c r="N26" i="2"/>
  <c r="K26" i="2"/>
  <c r="I26" i="2"/>
  <c r="H26" i="2"/>
  <c r="G26" i="2" s="1"/>
  <c r="F26" i="2"/>
  <c r="E26" i="2"/>
  <c r="AZ25" i="2"/>
  <c r="AW25" i="2"/>
  <c r="AS25" i="2"/>
  <c r="AP25" i="2"/>
  <c r="AL25" i="2"/>
  <c r="AH25" i="2" s="1"/>
  <c r="AI25" i="2"/>
  <c r="AB25" i="2"/>
  <c r="Y25" i="2"/>
  <c r="U25" i="2"/>
  <c r="R25" i="2"/>
  <c r="Q25" i="2" s="1"/>
  <c r="N25" i="2"/>
  <c r="K25" i="2"/>
  <c r="I25" i="2"/>
  <c r="H25" i="2"/>
  <c r="F25" i="2"/>
  <c r="E25" i="2"/>
  <c r="AZ24" i="2"/>
  <c r="AW24" i="2"/>
  <c r="AS24" i="2"/>
  <c r="AP24" i="2"/>
  <c r="AO24" i="2" s="1"/>
  <c r="AL24" i="2"/>
  <c r="AI24" i="2"/>
  <c r="AB24" i="2"/>
  <c r="Y24" i="2"/>
  <c r="X24" i="2" s="1"/>
  <c r="U24" i="2"/>
  <c r="R24" i="2"/>
  <c r="N24" i="2"/>
  <c r="K24" i="2"/>
  <c r="I24" i="2"/>
  <c r="H24" i="2"/>
  <c r="G24" i="2"/>
  <c r="F24" i="2"/>
  <c r="E24" i="2"/>
  <c r="D24" i="2"/>
  <c r="C24" i="2"/>
  <c r="AZ23" i="2"/>
  <c r="AW23" i="2"/>
  <c r="AV23" i="2"/>
  <c r="AS23" i="2"/>
  <c r="AO23" i="2" s="1"/>
  <c r="AP23" i="2"/>
  <c r="AL23" i="2"/>
  <c r="AI23" i="2"/>
  <c r="AF23" i="2" s="1"/>
  <c r="AB23" i="2"/>
  <c r="Y23" i="2"/>
  <c r="X23" i="2"/>
  <c r="U23" i="2"/>
  <c r="R23" i="2"/>
  <c r="Q23" i="2" s="1"/>
  <c r="N23" i="2"/>
  <c r="K23" i="2"/>
  <c r="I23" i="2"/>
  <c r="H23" i="2"/>
  <c r="G23" i="2" s="1"/>
  <c r="F23" i="2"/>
  <c r="E23" i="2"/>
  <c r="D23" i="2" s="1"/>
  <c r="C23" i="2" s="1"/>
  <c r="AZ22" i="2"/>
  <c r="AW22" i="2"/>
  <c r="AV22" i="2"/>
  <c r="AS22" i="2"/>
  <c r="AP22" i="2"/>
  <c r="AL22" i="2"/>
  <c r="AI22" i="2"/>
  <c r="AF22" i="2" s="1"/>
  <c r="AH22" i="2"/>
  <c r="AB22" i="2"/>
  <c r="Y22" i="2"/>
  <c r="U22" i="2"/>
  <c r="R22" i="2"/>
  <c r="Q22" i="2" s="1"/>
  <c r="N22" i="2"/>
  <c r="K22" i="2"/>
  <c r="J22" i="2" s="1"/>
  <c r="I22" i="2"/>
  <c r="H22" i="2"/>
  <c r="G22" i="2" s="1"/>
  <c r="F22" i="2"/>
  <c r="E22" i="2"/>
  <c r="D22" i="2" s="1"/>
  <c r="C22" i="2" s="1"/>
  <c r="AZ21" i="2"/>
  <c r="AW21" i="2"/>
  <c r="AS21" i="2"/>
  <c r="AP21" i="2"/>
  <c r="AO21" i="2"/>
  <c r="AL21" i="2"/>
  <c r="AG21" i="2" s="1"/>
  <c r="AI21" i="2"/>
  <c r="AF21" i="2"/>
  <c r="AE21" i="2" s="1"/>
  <c r="AB21" i="2"/>
  <c r="Y21" i="2"/>
  <c r="X21" i="2" s="1"/>
  <c r="U21" i="2"/>
  <c r="Q21" i="2" s="1"/>
  <c r="R21" i="2"/>
  <c r="N21" i="2"/>
  <c r="K21" i="2"/>
  <c r="I21" i="2"/>
  <c r="H21" i="2"/>
  <c r="G21" i="2" s="1"/>
  <c r="F21" i="2"/>
  <c r="D21" i="2" s="1"/>
  <c r="E21" i="2"/>
  <c r="AZ20" i="2"/>
  <c r="AV20" i="2" s="1"/>
  <c r="AW20" i="2"/>
  <c r="AS20" i="2"/>
  <c r="AP20" i="2"/>
  <c r="AO20" i="2" s="1"/>
  <c r="AL20" i="2"/>
  <c r="AI20" i="2"/>
  <c r="AF20" i="2" s="1"/>
  <c r="AB20" i="2"/>
  <c r="Y20" i="2"/>
  <c r="U20" i="2"/>
  <c r="R20" i="2"/>
  <c r="N20" i="2"/>
  <c r="K20" i="2"/>
  <c r="J20" i="2" s="1"/>
  <c r="I20" i="2"/>
  <c r="H20" i="2"/>
  <c r="F20" i="2"/>
  <c r="E20" i="2"/>
  <c r="D20" i="2" s="1"/>
  <c r="AZ19" i="2"/>
  <c r="AW19" i="2"/>
  <c r="AV19" i="2" s="1"/>
  <c r="AS19" i="2"/>
  <c r="AP19" i="2"/>
  <c r="AO19" i="2" s="1"/>
  <c r="AL19" i="2"/>
  <c r="AG19" i="2" s="1"/>
  <c r="AI19" i="2"/>
  <c r="AB19" i="2"/>
  <c r="Y19" i="2"/>
  <c r="U19" i="2"/>
  <c r="R19" i="2"/>
  <c r="Q19" i="2" s="1"/>
  <c r="N19" i="2"/>
  <c r="K19" i="2"/>
  <c r="J19" i="2" s="1"/>
  <c r="I19" i="2"/>
  <c r="H19" i="2"/>
  <c r="G19" i="2"/>
  <c r="F19" i="2"/>
  <c r="E19" i="2"/>
  <c r="AZ18" i="2"/>
  <c r="AW18" i="2"/>
  <c r="AS18" i="2"/>
  <c r="AP18" i="2"/>
  <c r="AO18" i="2" s="1"/>
  <c r="AL18" i="2"/>
  <c r="AI18" i="2"/>
  <c r="AH18" i="2" s="1"/>
  <c r="AB18" i="2"/>
  <c r="Y18" i="2"/>
  <c r="X18" i="2" s="1"/>
  <c r="U18" i="2"/>
  <c r="R18" i="2"/>
  <c r="N18" i="2"/>
  <c r="K18" i="2"/>
  <c r="I18" i="2"/>
  <c r="H18" i="2"/>
  <c r="G18" i="2"/>
  <c r="F18" i="2"/>
  <c r="E18" i="2"/>
  <c r="D18" i="2" s="1"/>
  <c r="C18" i="2" s="1"/>
  <c r="AZ17" i="2"/>
  <c r="AW17" i="2"/>
  <c r="AV17" i="2" s="1"/>
  <c r="AS17" i="2"/>
  <c r="AO17" i="2" s="1"/>
  <c r="AP17" i="2"/>
  <c r="AL17" i="2"/>
  <c r="AI17" i="2"/>
  <c r="AH17" i="2" s="1"/>
  <c r="AB17" i="2"/>
  <c r="Y17" i="2"/>
  <c r="X17" i="2"/>
  <c r="U17" i="2"/>
  <c r="R17" i="2"/>
  <c r="Q17" i="2" s="1"/>
  <c r="N17" i="2"/>
  <c r="K17" i="2"/>
  <c r="I17" i="2"/>
  <c r="H17" i="2"/>
  <c r="F17" i="2"/>
  <c r="D17" i="2" s="1"/>
  <c r="E17" i="2"/>
  <c r="AZ16" i="2"/>
  <c r="AW16" i="2"/>
  <c r="AV16" i="2" s="1"/>
  <c r="AS16" i="2"/>
  <c r="AG16" i="2" s="1"/>
  <c r="AP16" i="2"/>
  <c r="AO16" i="2" s="1"/>
  <c r="AL16" i="2"/>
  <c r="AI16" i="2"/>
  <c r="AF16" i="2" s="1"/>
  <c r="AB16" i="2"/>
  <c r="AB13" i="2" s="1"/>
  <c r="Y16" i="2"/>
  <c r="U16" i="2"/>
  <c r="U13" i="2" s="1"/>
  <c r="R16" i="2"/>
  <c r="R13" i="2" s="1"/>
  <c r="N16" i="2"/>
  <c r="K16" i="2"/>
  <c r="J16" i="2"/>
  <c r="I16" i="2"/>
  <c r="H16" i="2"/>
  <c r="G16" i="2" s="1"/>
  <c r="F16" i="2"/>
  <c r="F13" i="2" s="1"/>
  <c r="E16" i="2"/>
  <c r="AZ15" i="2"/>
  <c r="AW15" i="2"/>
  <c r="AV15" i="2"/>
  <c r="AS15" i="2"/>
  <c r="AP15" i="2"/>
  <c r="AO15" i="2" s="1"/>
  <c r="AL15" i="2"/>
  <c r="AG15" i="2" s="1"/>
  <c r="AI15" i="2"/>
  <c r="AF15" i="2"/>
  <c r="AB15" i="2"/>
  <c r="Y15" i="2"/>
  <c r="Y13" i="2" s="1"/>
  <c r="U15" i="2"/>
  <c r="R15" i="2"/>
  <c r="Q15" i="2"/>
  <c r="N15" i="2"/>
  <c r="K15" i="2"/>
  <c r="J15" i="2" s="1"/>
  <c r="I15" i="2"/>
  <c r="H15" i="2"/>
  <c r="G15" i="2" s="1"/>
  <c r="F15" i="2"/>
  <c r="E15" i="2"/>
  <c r="E13" i="2" s="1"/>
  <c r="BB13" i="2"/>
  <c r="AZ13" i="2" s="1"/>
  <c r="AY13" i="2"/>
  <c r="AY12" i="2" s="1"/>
  <c r="AX13" i="2"/>
  <c r="AW13" i="2" s="1"/>
  <c r="AU13" i="2"/>
  <c r="AU12" i="2" s="1"/>
  <c r="AT13" i="2"/>
  <c r="AT12" i="2" s="1"/>
  <c r="AR13" i="2"/>
  <c r="AQ13" i="2"/>
  <c r="AQ12" i="2" s="1"/>
  <c r="AN13" i="2"/>
  <c r="AN12" i="2" s="1"/>
  <c r="AM13" i="2"/>
  <c r="AM12" i="2" s="1"/>
  <c r="AK13" i="2"/>
  <c r="AJ13" i="2"/>
  <c r="AI13" i="2" s="1"/>
  <c r="AD13" i="2"/>
  <c r="AD12" i="2" s="1"/>
  <c r="AC13" i="2"/>
  <c r="AA13" i="2"/>
  <c r="AA12" i="2" s="1"/>
  <c r="Z13" i="2"/>
  <c r="Z12" i="2" s="1"/>
  <c r="W13" i="2"/>
  <c r="W12" i="2" s="1"/>
  <c r="V13" i="2"/>
  <c r="V12" i="2" s="1"/>
  <c r="T13" i="2"/>
  <c r="S13" i="2"/>
  <c r="S12" i="2" s="1"/>
  <c r="P13" i="2"/>
  <c r="O13" i="2"/>
  <c r="O12" i="2" s="1"/>
  <c r="N13" i="2"/>
  <c r="M13" i="2"/>
  <c r="L13" i="2"/>
  <c r="L12" i="2" s="1"/>
  <c r="BA12" i="2"/>
  <c r="AR12" i="2"/>
  <c r="AK12" i="2"/>
  <c r="AC12" i="2"/>
  <c r="T12" i="2"/>
  <c r="M12" i="2"/>
  <c r="AC11" i="2"/>
  <c r="Z11" i="2"/>
  <c r="V11" i="2"/>
  <c r="S11" i="2"/>
  <c r="N11" i="2"/>
  <c r="L11" i="2"/>
  <c r="AF32" i="2" l="1"/>
  <c r="AE32" i="2" s="1"/>
  <c r="AH32" i="2"/>
  <c r="AG44" i="2"/>
  <c r="AO44" i="2"/>
  <c r="BE46" i="2"/>
  <c r="AF63" i="2"/>
  <c r="AE63" i="2" s="1"/>
  <c r="AH63" i="2"/>
  <c r="AJ12" i="2"/>
  <c r="AI12" i="2" s="1"/>
  <c r="AZ12" i="2"/>
  <c r="AV12" i="2" s="1"/>
  <c r="AP13" i="2"/>
  <c r="D15" i="2"/>
  <c r="C15" i="2" s="1"/>
  <c r="I13" i="2"/>
  <c r="I12" i="2" s="1"/>
  <c r="X16" i="2"/>
  <c r="G17" i="2"/>
  <c r="AG17" i="2"/>
  <c r="AV18" i="2"/>
  <c r="AH24" i="2"/>
  <c r="AF24" i="2"/>
  <c r="AV25" i="2"/>
  <c r="AH27" i="2"/>
  <c r="J29" i="2"/>
  <c r="AG29" i="2"/>
  <c r="AO34" i="2"/>
  <c r="AE35" i="2"/>
  <c r="J36" i="2"/>
  <c r="AF37" i="2"/>
  <c r="AO39" i="2"/>
  <c r="BE43" i="2"/>
  <c r="AE44" i="2"/>
  <c r="AG62" i="2"/>
  <c r="J65" i="2"/>
  <c r="K64" i="2"/>
  <c r="X67" i="2"/>
  <c r="BB12" i="2"/>
  <c r="AH31" i="2"/>
  <c r="AF31" i="2"/>
  <c r="E64" i="2"/>
  <c r="E12" i="2" s="1"/>
  <c r="AL13" i="2"/>
  <c r="AH13" i="2" s="1"/>
  <c r="AE15" i="2"/>
  <c r="BC15" i="2" s="1"/>
  <c r="AF18" i="2"/>
  <c r="X15" i="2"/>
  <c r="AH15" i="2"/>
  <c r="D16" i="2"/>
  <c r="C16" i="2" s="1"/>
  <c r="Q16" i="2"/>
  <c r="AH16" i="2"/>
  <c r="BE16" i="2"/>
  <c r="J17" i="2"/>
  <c r="AF17" i="2"/>
  <c r="J18" i="2"/>
  <c r="AH19" i="2"/>
  <c r="C21" i="2"/>
  <c r="BC21" i="2" s="1"/>
  <c r="J25" i="2"/>
  <c r="AO25" i="2"/>
  <c r="AF25" i="2"/>
  <c r="J26" i="2"/>
  <c r="J27" i="2"/>
  <c r="D28" i="2"/>
  <c r="C28" i="2" s="1"/>
  <c r="G34" i="2"/>
  <c r="C34" i="2" s="1"/>
  <c r="AE39" i="2"/>
  <c r="AV52" i="2"/>
  <c r="AF52" i="2"/>
  <c r="AV54" i="2"/>
  <c r="AF54" i="2"/>
  <c r="AE54" i="2" s="1"/>
  <c r="Q65" i="2"/>
  <c r="F64" i="2"/>
  <c r="F12" i="2" s="1"/>
  <c r="Q68" i="2"/>
  <c r="Q69" i="2"/>
  <c r="Q20" i="2"/>
  <c r="J23" i="2"/>
  <c r="AH23" i="2"/>
  <c r="AV24" i="2"/>
  <c r="AE27" i="2"/>
  <c r="BE28" i="2"/>
  <c r="AV30" i="2"/>
  <c r="AG34" i="2"/>
  <c r="AE34" i="2" s="1"/>
  <c r="C36" i="2"/>
  <c r="AG36" i="2"/>
  <c r="BE36" i="2" s="1"/>
  <c r="C41" i="2"/>
  <c r="X42" i="2"/>
  <c r="AV44" i="2"/>
  <c r="G46" i="2"/>
  <c r="X55" i="2"/>
  <c r="J56" i="2"/>
  <c r="D57" i="2"/>
  <c r="C57" i="2" s="1"/>
  <c r="J58" i="2"/>
  <c r="AV59" i="2"/>
  <c r="AV61" i="2"/>
  <c r="AE62" i="2"/>
  <c r="AF67" i="2"/>
  <c r="AV69" i="2"/>
  <c r="J72" i="2"/>
  <c r="D25" i="2"/>
  <c r="D26" i="2"/>
  <c r="C26" i="2" s="1"/>
  <c r="Q28" i="2"/>
  <c r="D29" i="2"/>
  <c r="C29" i="2" s="1"/>
  <c r="G30" i="2"/>
  <c r="AO30" i="2"/>
  <c r="D31" i="2"/>
  <c r="C31" i="2" s="1"/>
  <c r="X37" i="2"/>
  <c r="AG37" i="2"/>
  <c r="J38" i="2"/>
  <c r="X38" i="2"/>
  <c r="D39" i="2"/>
  <c r="J39" i="2"/>
  <c r="AG40" i="2"/>
  <c r="BE40" i="2" s="1"/>
  <c r="AG53" i="2"/>
  <c r="BE53" i="2" s="1"/>
  <c r="AH56" i="2"/>
  <c r="AV57" i="2"/>
  <c r="D59" i="2"/>
  <c r="C59" i="2" s="1"/>
  <c r="J59" i="2"/>
  <c r="AV60" i="2"/>
  <c r="X61" i="2"/>
  <c r="Q62" i="2"/>
  <c r="G63" i="2"/>
  <c r="BE63" i="2" s="1"/>
  <c r="J66" i="2"/>
  <c r="AO66" i="2"/>
  <c r="AV68" i="2"/>
  <c r="J70" i="2"/>
  <c r="X70" i="2"/>
  <c r="AV71" i="2"/>
  <c r="Q72" i="2"/>
  <c r="AO72" i="2"/>
  <c r="D74" i="2"/>
  <c r="C74" i="2" s="1"/>
  <c r="X20" i="2"/>
  <c r="AH20" i="2"/>
  <c r="AV21" i="2"/>
  <c r="X22" i="2"/>
  <c r="J24" i="2"/>
  <c r="X25" i="2"/>
  <c r="X27" i="2"/>
  <c r="AH28" i="2"/>
  <c r="AG32" i="2"/>
  <c r="BE32" i="2" s="1"/>
  <c r="J33" i="2"/>
  <c r="AV35" i="2"/>
  <c r="G37" i="2"/>
  <c r="C37" i="2" s="1"/>
  <c r="D40" i="2"/>
  <c r="C40" i="2" s="1"/>
  <c r="Q40" i="2"/>
  <c r="AV40" i="2"/>
  <c r="X41" i="2"/>
  <c r="AV41" i="2"/>
  <c r="G42" i="2"/>
  <c r="AH43" i="2"/>
  <c r="D45" i="2"/>
  <c r="C45" i="2" s="1"/>
  <c r="Q45" i="2"/>
  <c r="AG45" i="2"/>
  <c r="BE45" i="2" s="1"/>
  <c r="Q50" i="2"/>
  <c r="AV51" i="2"/>
  <c r="X54" i="2"/>
  <c r="AG55" i="2"/>
  <c r="BE55" i="2" s="1"/>
  <c r="AV55" i="2"/>
  <c r="X57" i="2"/>
  <c r="J60" i="2"/>
  <c r="AO62" i="2"/>
  <c r="P12" i="2"/>
  <c r="AO65" i="2"/>
  <c r="AO67" i="2"/>
  <c r="AO69" i="2"/>
  <c r="D71" i="2"/>
  <c r="C71" i="2" s="1"/>
  <c r="J73" i="2"/>
  <c r="N12" i="2"/>
  <c r="C17" i="2"/>
  <c r="AE17" i="2"/>
  <c r="C30" i="2"/>
  <c r="AB64" i="2"/>
  <c r="AB12" i="2" s="1"/>
  <c r="AV13" i="2"/>
  <c r="BE15" i="2"/>
  <c r="AE16" i="2"/>
  <c r="AE38" i="2"/>
  <c r="BC38" i="2" s="1"/>
  <c r="AF47" i="2"/>
  <c r="AH47" i="2"/>
  <c r="AH58" i="2"/>
  <c r="AG58" i="2"/>
  <c r="AF59" i="2"/>
  <c r="AE59" i="2" s="1"/>
  <c r="AH59" i="2"/>
  <c r="AO74" i="2"/>
  <c r="AF74" i="2"/>
  <c r="AE74" i="2" s="1"/>
  <c r="K13" i="2"/>
  <c r="K12" i="2" s="1"/>
  <c r="AG23" i="2"/>
  <c r="BE23" i="2" s="1"/>
  <c r="AF40" i="2"/>
  <c r="AE40" i="2" s="1"/>
  <c r="BC40" i="2" s="1"/>
  <c r="AH40" i="2"/>
  <c r="AO71" i="2"/>
  <c r="AG71" i="2"/>
  <c r="AH72" i="2"/>
  <c r="AG72" i="2"/>
  <c r="AE72" i="2" s="1"/>
  <c r="H13" i="2"/>
  <c r="Q18" i="2"/>
  <c r="X19" i="2"/>
  <c r="G20" i="2"/>
  <c r="C20" i="2" s="1"/>
  <c r="AG20" i="2"/>
  <c r="AE20" i="2" s="1"/>
  <c r="BC20" i="2" s="1"/>
  <c r="AH21" i="2"/>
  <c r="AG22" i="2"/>
  <c r="BE22" i="2" s="1"/>
  <c r="Q24" i="2"/>
  <c r="G25" i="2"/>
  <c r="C25" i="2" s="1"/>
  <c r="AG25" i="2"/>
  <c r="BE25" i="2" s="1"/>
  <c r="AH26" i="2"/>
  <c r="AV27" i="2"/>
  <c r="AO28" i="2"/>
  <c r="AF29" i="2"/>
  <c r="AE29" i="2" s="1"/>
  <c r="AH30" i="2"/>
  <c r="G35" i="2"/>
  <c r="BE35" i="2" s="1"/>
  <c r="AH35" i="2"/>
  <c r="X36" i="2"/>
  <c r="AF36" i="2"/>
  <c r="AE36" i="2" s="1"/>
  <c r="BC36" i="2" s="1"/>
  <c r="AV36" i="2"/>
  <c r="J37" i="2"/>
  <c r="AE37" i="2"/>
  <c r="D38" i="2"/>
  <c r="C38" i="2" s="1"/>
  <c r="Q38" i="2"/>
  <c r="AO38" i="2"/>
  <c r="G39" i="2"/>
  <c r="C39" i="2" s="1"/>
  <c r="BC39" i="2" s="1"/>
  <c r="AH39" i="2"/>
  <c r="X40" i="2"/>
  <c r="AF41" i="2"/>
  <c r="AE41" i="2" s="1"/>
  <c r="AH42" i="2"/>
  <c r="AF42" i="2"/>
  <c r="AV43" i="2"/>
  <c r="C46" i="2"/>
  <c r="X47" i="2"/>
  <c r="J48" i="2"/>
  <c r="AF48" i="2"/>
  <c r="AE48" i="2" s="1"/>
  <c r="AF50" i="2"/>
  <c r="AE50" i="2" s="1"/>
  <c r="AO50" i="2"/>
  <c r="D53" i="2"/>
  <c r="C53" i="2" s="1"/>
  <c r="Q53" i="2"/>
  <c r="AO53" i="2"/>
  <c r="G54" i="2"/>
  <c r="C54" i="2" s="1"/>
  <c r="AF56" i="2"/>
  <c r="AE56" i="2" s="1"/>
  <c r="AF60" i="2"/>
  <c r="AH60" i="2"/>
  <c r="G65" i="2"/>
  <c r="G64" i="2" s="1"/>
  <c r="H64" i="2"/>
  <c r="C68" i="2"/>
  <c r="AF68" i="2"/>
  <c r="AE68" i="2" s="1"/>
  <c r="AL12" i="2"/>
  <c r="AX12" i="2"/>
  <c r="AW12" i="2" s="1"/>
  <c r="AE33" i="2"/>
  <c r="AF49" i="2"/>
  <c r="AH49" i="2"/>
  <c r="AS13" i="2"/>
  <c r="AG18" i="2"/>
  <c r="AE18" i="2" s="1"/>
  <c r="BC18" i="2" s="1"/>
  <c r="D19" i="2"/>
  <c r="C19" i="2" s="1"/>
  <c r="AF19" i="2"/>
  <c r="AE19" i="2" s="1"/>
  <c r="J21" i="2"/>
  <c r="AO22" i="2"/>
  <c r="AG24" i="2"/>
  <c r="BE24" i="2" s="1"/>
  <c r="Q26" i="2"/>
  <c r="AG26" i="2"/>
  <c r="D27" i="2"/>
  <c r="C27" i="2" s="1"/>
  <c r="BC27" i="2" s="1"/>
  <c r="BE27" i="2"/>
  <c r="AO27" i="2"/>
  <c r="J28" i="2"/>
  <c r="AF28" i="2"/>
  <c r="AE28" i="2" s="1"/>
  <c r="BC28" i="2" s="1"/>
  <c r="G29" i="2"/>
  <c r="BE29" i="2" s="1"/>
  <c r="X29" i="2"/>
  <c r="Q30" i="2"/>
  <c r="AG30" i="2"/>
  <c r="J31" i="2"/>
  <c r="AE31" i="2"/>
  <c r="BC31" i="2" s="1"/>
  <c r="D32" i="2"/>
  <c r="C32" i="2" s="1"/>
  <c r="Q32" i="2"/>
  <c r="AO32" i="2"/>
  <c r="G33" i="2"/>
  <c r="BE33" i="2" s="1"/>
  <c r="AH33" i="2"/>
  <c r="AH34" i="2"/>
  <c r="AH38" i="2"/>
  <c r="AG38" i="2"/>
  <c r="BE38" i="2" s="1"/>
  <c r="AO40" i="2"/>
  <c r="C42" i="2"/>
  <c r="AG42" i="2"/>
  <c r="BE42" i="2" s="1"/>
  <c r="Q43" i="2"/>
  <c r="AH46" i="2"/>
  <c r="D49" i="2"/>
  <c r="C49" i="2" s="1"/>
  <c r="AF51" i="2"/>
  <c r="AH51" i="2"/>
  <c r="C60" i="2"/>
  <c r="AH41" i="2"/>
  <c r="X43" i="2"/>
  <c r="G44" i="2"/>
  <c r="C44" i="2" s="1"/>
  <c r="BC44" i="2" s="1"/>
  <c r="AH44" i="2"/>
  <c r="X45" i="2"/>
  <c r="AF45" i="2"/>
  <c r="AE45" i="2" s="1"/>
  <c r="AV45" i="2"/>
  <c r="J46" i="2"/>
  <c r="AE46" i="2"/>
  <c r="BC46" i="2" s="1"/>
  <c r="D47" i="2"/>
  <c r="C47" i="2" s="1"/>
  <c r="Q47" i="2"/>
  <c r="AO47" i="2"/>
  <c r="G48" i="2"/>
  <c r="C48" i="2" s="1"/>
  <c r="AH48" i="2"/>
  <c r="AO49" i="2"/>
  <c r="AV50" i="2"/>
  <c r="BE56" i="2"/>
  <c r="Q57" i="2"/>
  <c r="AO57" i="2"/>
  <c r="G58" i="2"/>
  <c r="C58" i="2" s="1"/>
  <c r="Q61" i="2"/>
  <c r="AO61" i="2"/>
  <c r="C69" i="2"/>
  <c r="AO70" i="2"/>
  <c r="AG70" i="2"/>
  <c r="AH71" i="2"/>
  <c r="AF71" i="2"/>
  <c r="J41" i="2"/>
  <c r="D43" i="2"/>
  <c r="C43" i="2" s="1"/>
  <c r="AF43" i="2"/>
  <c r="AE43" i="2" s="1"/>
  <c r="AG47" i="2"/>
  <c r="BE47" i="2" s="1"/>
  <c r="AG49" i="2"/>
  <c r="D50" i="2"/>
  <c r="C50" i="2" s="1"/>
  <c r="BE50" i="2"/>
  <c r="X51" i="2"/>
  <c r="J52" i="2"/>
  <c r="AE52" i="2"/>
  <c r="AH54" i="2"/>
  <c r="AG54" i="2"/>
  <c r="AF55" i="2"/>
  <c r="AE55" i="2" s="1"/>
  <c r="BC55" i="2" s="1"/>
  <c r="AH55" i="2"/>
  <c r="X65" i="2"/>
  <c r="Y64" i="2"/>
  <c r="Y12" i="2" s="1"/>
  <c r="AV65" i="2"/>
  <c r="AW64" i="2"/>
  <c r="AL64" i="2"/>
  <c r="AG67" i="2"/>
  <c r="AE67" i="2" s="1"/>
  <c r="X69" i="2"/>
  <c r="Q51" i="2"/>
  <c r="AO51" i="2"/>
  <c r="G52" i="2"/>
  <c r="BE52" i="2" s="1"/>
  <c r="AH52" i="2"/>
  <c r="X53" i="2"/>
  <c r="AF53" i="2"/>
  <c r="AE53" i="2" s="1"/>
  <c r="BC53" i="2" s="1"/>
  <c r="Q55" i="2"/>
  <c r="AO55" i="2"/>
  <c r="G56" i="2"/>
  <c r="C56" i="2" s="1"/>
  <c r="AF57" i="2"/>
  <c r="Q59" i="2"/>
  <c r="AO59" i="2"/>
  <c r="AG60" i="2"/>
  <c r="AF61" i="2"/>
  <c r="AV63" i="2"/>
  <c r="AI64" i="2"/>
  <c r="D65" i="2"/>
  <c r="R64" i="2"/>
  <c r="R12" i="2" s="1"/>
  <c r="U64" i="2"/>
  <c r="U12" i="2" s="1"/>
  <c r="AG66" i="2"/>
  <c r="AS64" i="2"/>
  <c r="D67" i="2"/>
  <c r="C67" i="2" s="1"/>
  <c r="J67" i="2"/>
  <c r="AH68" i="2"/>
  <c r="AH70" i="2"/>
  <c r="AF70" i="2"/>
  <c r="AG51" i="2"/>
  <c r="BE51" i="2" s="1"/>
  <c r="AG57" i="2"/>
  <c r="BE57" i="2" s="1"/>
  <c r="Q60" i="2"/>
  <c r="AO60" i="2"/>
  <c r="AG61" i="2"/>
  <c r="D63" i="2"/>
  <c r="C63" i="2" s="1"/>
  <c r="BC63" i="2" s="1"/>
  <c r="AF65" i="2"/>
  <c r="AP64" i="2"/>
  <c r="AP12" i="2" s="1"/>
  <c r="AF12" i="2" s="1"/>
  <c r="D66" i="2"/>
  <c r="C66" i="2" s="1"/>
  <c r="X66" i="2"/>
  <c r="AF66" i="2"/>
  <c r="AV66" i="2"/>
  <c r="N64" i="2"/>
  <c r="AH67" i="2"/>
  <c r="AH64" i="2" s="1"/>
  <c r="AF69" i="2"/>
  <c r="AE69" i="2" s="1"/>
  <c r="D70" i="2"/>
  <c r="C70" i="2" s="1"/>
  <c r="Q71" i="2"/>
  <c r="AF73" i="2"/>
  <c r="AE73" i="2" s="1"/>
  <c r="AH73" i="2"/>
  <c r="BC29" i="2" l="1"/>
  <c r="J64" i="2"/>
  <c r="AO64" i="2"/>
  <c r="BC32" i="2"/>
  <c r="J13" i="2"/>
  <c r="AS12" i="2"/>
  <c r="AE47" i="2"/>
  <c r="BC47" i="2" s="1"/>
  <c r="C35" i="2"/>
  <c r="BC35" i="2" s="1"/>
  <c r="AE22" i="2"/>
  <c r="BC22" i="2" s="1"/>
  <c r="AE57" i="2"/>
  <c r="BC57" i="2" s="1"/>
  <c r="BE54" i="2"/>
  <c r="AE71" i="2"/>
  <c r="AO13" i="2"/>
  <c r="BC19" i="2"/>
  <c r="BC16" i="2"/>
  <c r="BC37" i="2"/>
  <c r="Q13" i="2"/>
  <c r="Q12" i="2" s="1"/>
  <c r="Q64" i="2"/>
  <c r="AE66" i="2"/>
  <c r="X64" i="2"/>
  <c r="BC45" i="2"/>
  <c r="X13" i="2"/>
  <c r="BE44" i="2"/>
  <c r="BE37" i="2"/>
  <c r="J12" i="2"/>
  <c r="AO12" i="2"/>
  <c r="C65" i="2"/>
  <c r="C64" i="2" s="1"/>
  <c r="D64" i="2"/>
  <c r="BC54" i="2"/>
  <c r="BE26" i="2"/>
  <c r="AE26" i="2"/>
  <c r="BC26" i="2" s="1"/>
  <c r="AG12" i="2"/>
  <c r="BE12" i="2" s="1"/>
  <c r="BC56" i="2"/>
  <c r="BC50" i="2"/>
  <c r="BE39" i="2"/>
  <c r="AE65" i="2"/>
  <c r="AE64" i="2" s="1"/>
  <c r="BC64" i="2" s="1"/>
  <c r="AF64" i="2"/>
  <c r="AE70" i="2"/>
  <c r="AG64" i="2"/>
  <c r="BE64" i="2" s="1"/>
  <c r="C52" i="2"/>
  <c r="BC52" i="2" s="1"/>
  <c r="AE51" i="2"/>
  <c r="BC51" i="2" s="1"/>
  <c r="BC48" i="2"/>
  <c r="AF13" i="2"/>
  <c r="BE58" i="2"/>
  <c r="C33" i="2"/>
  <c r="BC33" i="2" s="1"/>
  <c r="G13" i="2"/>
  <c r="G12" i="2" s="1"/>
  <c r="AG13" i="2"/>
  <c r="AE49" i="2"/>
  <c r="BC49" i="2" s="1"/>
  <c r="H12" i="2"/>
  <c r="AE25" i="2"/>
  <c r="BC25" i="2" s="1"/>
  <c r="BC17" i="2"/>
  <c r="AE24" i="2"/>
  <c r="BC24" i="2" s="1"/>
  <c r="AH12" i="2"/>
  <c r="AE61" i="2"/>
  <c r="AE58" i="2"/>
  <c r="BC58" i="2" s="1"/>
  <c r="AV64" i="2"/>
  <c r="BC43" i="2"/>
  <c r="BE48" i="2"/>
  <c r="BE30" i="2"/>
  <c r="AE30" i="2"/>
  <c r="BC30" i="2" s="1"/>
  <c r="AE60" i="2"/>
  <c r="AE42" i="2"/>
  <c r="BC42" i="2" s="1"/>
  <c r="D13" i="2"/>
  <c r="D12" i="2" s="1"/>
  <c r="BD12" i="2" s="1"/>
  <c r="AE23" i="2"/>
  <c r="BC23" i="2" s="1"/>
  <c r="AE12" i="2" l="1"/>
  <c r="X12" i="2"/>
  <c r="BE13" i="2"/>
  <c r="AE13" i="2"/>
  <c r="BD13" i="2"/>
  <c r="C13" i="2"/>
  <c r="C12" i="2" s="1"/>
  <c r="BC12" i="2" s="1"/>
  <c r="BC13" i="2" l="1"/>
</calcChain>
</file>

<file path=xl/comments1.xml><?xml version="1.0" encoding="utf-8"?>
<comments xmlns="http://schemas.openxmlformats.org/spreadsheetml/2006/main">
  <authors>
    <author>Author</author>
  </authors>
  <commentList>
    <comment ref="O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lấy theo số tabmis</t>
        </r>
      </text>
    </comment>
    <comment ref="V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lấy theo số tabmis</t>
        </r>
      </text>
    </comment>
    <comment ref="AC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lấy theo số tabmis</t>
        </r>
      </text>
    </comment>
    <comment ref="AT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lấy theo số tabmis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lay theo tab - mã dp 39tr</t>
        </r>
      </text>
    </comment>
    <comment ref="V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lay theo tab - mã dp 39tr</t>
        </r>
      </text>
    </comment>
    <comment ref="AC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lay theo tab - mã dp 39tr</t>
        </r>
      </text>
    </comment>
    <comment ref="AT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lay theo tab - mã dp 39tr</t>
        </r>
      </text>
    </comment>
    <comment ref="BA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lay theo tab - mã dp 39tr</t>
        </r>
      </text>
    </comment>
  </commentList>
</comments>
</file>

<file path=xl/sharedStrings.xml><?xml version="1.0" encoding="utf-8"?>
<sst xmlns="http://schemas.openxmlformats.org/spreadsheetml/2006/main" count="168" uniqueCount="86">
  <si>
    <t>Đơn vị: Triệu đồng</t>
  </si>
  <si>
    <t>STT</t>
  </si>
  <si>
    <t>I</t>
  </si>
  <si>
    <t>II</t>
  </si>
  <si>
    <t>TỔNG SỐ</t>
  </si>
  <si>
    <t>Tổng số</t>
  </si>
  <si>
    <t>Trong đó</t>
  </si>
  <si>
    <t>Đầu tư phát triển</t>
  </si>
  <si>
    <t>Kinh phí sự nghiệp</t>
  </si>
  <si>
    <t>Ngân sách cấp tỉnh</t>
  </si>
  <si>
    <t>Dự toán</t>
  </si>
  <si>
    <t>Quyết toán</t>
  </si>
  <si>
    <t>So sánh (%)</t>
  </si>
  <si>
    <t>Biểu số 68/CK-NSNN</t>
  </si>
  <si>
    <t xml:space="preserve">Nội dung </t>
  </si>
  <si>
    <t>Chương trình mục tiêu quốc gia giảm nghèo</t>
  </si>
  <si>
    <t>Chương trình mục tiêu quốc gia NTM</t>
  </si>
  <si>
    <t>Chi đầu tư phát triển</t>
  </si>
  <si>
    <t>Chia ra</t>
  </si>
  <si>
    <t>Chi thường xuyên</t>
  </si>
  <si>
    <t>Vốn NSTW</t>
  </si>
  <si>
    <t>NSĐP</t>
  </si>
  <si>
    <t>Công an tỉnh</t>
  </si>
  <si>
    <t>Liên minh HTX</t>
  </si>
  <si>
    <t>Sở Công thương</t>
  </si>
  <si>
    <t xml:space="preserve">Sở Kế hoạch và Đầu tư </t>
  </si>
  <si>
    <t>Sở Khoa học - Công nghệ</t>
  </si>
  <si>
    <t>Sở LĐ,TB&amp;XH</t>
  </si>
  <si>
    <t>Trung tâm dịch vụ việc làm Quảng Trị (Thuộc Sở LĐ TB&amp;XH)</t>
  </si>
  <si>
    <t xml:space="preserve">Sở Nông nghiệp và Phát triển nông thôn </t>
  </si>
  <si>
    <t>Sở Tài chính</t>
  </si>
  <si>
    <t>Sở Thông tin và truyền thông</t>
  </si>
  <si>
    <t xml:space="preserve">Trường Cao đẳng kỹ thuật Quảng Trị </t>
  </si>
  <si>
    <t>TT Xúc tiến đầu tư, Thương mại và Du lịch tỉnh</t>
  </si>
  <si>
    <t>Trung tâm nước sạch và VSMT-NT</t>
  </si>
  <si>
    <t>VPĐP NTM tỉnh</t>
  </si>
  <si>
    <t xml:space="preserve">Ngân sách huyện </t>
  </si>
  <si>
    <t>Huyện Cam Lộ</t>
  </si>
  <si>
    <t>Huyện Đakrông</t>
  </si>
  <si>
    <t>Huyện Gio Linh</t>
  </si>
  <si>
    <t>Huyện Hải Lăng</t>
  </si>
  <si>
    <t>Huyện Hướng Hóa</t>
  </si>
  <si>
    <t>Huyện Triệu Phong</t>
  </si>
  <si>
    <t>Thị xã Quảng Trị</t>
  </si>
  <si>
    <t>Huyện Vĩnh linh</t>
  </si>
  <si>
    <t>Huyện đảo Cồn Cỏ</t>
  </si>
  <si>
    <t>Chương trình mục tiêu quốc gia PT vùng ĐB DTTS</t>
  </si>
  <si>
    <t xml:space="preserve">Chi cục Phát triển nông thôn </t>
  </si>
  <si>
    <t>Chi cục Bảo vệ môi trường</t>
  </si>
  <si>
    <t xml:space="preserve">Trường Cao đẳng Y tế Quảng Trị </t>
  </si>
  <si>
    <t>Sở Xây dựng</t>
  </si>
  <si>
    <t>Sở Y tế</t>
  </si>
  <si>
    <t>Sở Tư pháp</t>
  </si>
  <si>
    <t xml:space="preserve">Trung tâm trợ giúp pháp lý </t>
  </si>
  <si>
    <t>UBMT TQVN tỉnh</t>
  </si>
  <si>
    <t>Hội LHPN tỉnh</t>
  </si>
  <si>
    <t>Hội Nông dân tỉnh</t>
  </si>
  <si>
    <t>Hội Cựu chiến binh tỉnh</t>
  </si>
  <si>
    <t>Trung tâm quản lý Di tích và Bảo tàng</t>
  </si>
  <si>
    <t>Trung tâm Văn hóa - Điện ảnh tỉnh</t>
  </si>
  <si>
    <t>Sở VHTTDL</t>
  </si>
  <si>
    <t>Tỉnh Đoàn</t>
  </si>
  <si>
    <t>VP UBND tỉnh</t>
  </si>
  <si>
    <t>Ban dân tộc</t>
  </si>
  <si>
    <t>Sở Giáo dục và đào tạo</t>
  </si>
  <si>
    <t>KBT thiên nhiên Bắc HH</t>
  </si>
  <si>
    <t>KBT thiên nhiên Đakrông</t>
  </si>
  <si>
    <t>BQL rừng PH Hướng hóa - Đakrông</t>
  </si>
  <si>
    <t>BQL rừng PH Bến Hải</t>
  </si>
  <si>
    <t>Cục Thống kê tỉnh</t>
  </si>
  <si>
    <t>Thành phố Đông Hà</t>
  </si>
  <si>
    <t>QUYẾT TOÁN CHI CHƯƠNG TRÌNH MỤC TIÊU QUỐC GIA NGÂN SÁCH CẤP TỈNH VÀ NGÂN SÁCH HUYỆN NĂM 2023</t>
  </si>
  <si>
    <t>Kèm theo Quyết định số             /QĐ-UBND ngày     /12/2024 của UBND tỉnh Quảng Trị)</t>
  </si>
  <si>
    <t>Chi cục Quản lý chất lượng nông, lâm sản và thủy sản</t>
  </si>
  <si>
    <t>Chi cục Trồng trọt và Bảo vệ thực vật</t>
  </si>
  <si>
    <t>Sở Tài nguyên và Môi trường</t>
  </si>
  <si>
    <t>Trung tâm Khuyến nông</t>
  </si>
  <si>
    <t>Trung tâm Quan trắc Tài nguyên và môi trường tỉnh Quảng Trị</t>
  </si>
  <si>
    <t>Trường Trung cấp nghề GTVT</t>
  </si>
  <si>
    <t>THư viện tỉnh</t>
  </si>
  <si>
    <t>Triển khai Chương trình mỗi xã một sản phẩm. Hạng mục: Hỗ trợ máy móc thiết bị, nâng cao năng suất, chất lượng sản phẩm</t>
  </si>
  <si>
    <t>Công trình tăng cường bảo vệ môi trường, an toàn thực phẩm và cấp nước sạch nông thôn trong xây dựng nông thôn mới. Hạng mục: Xây dựng và lắp đặt bề thu gom bao gói thuốc BVTV sau sử dụng trên đồng ruộng; Xây dựng bề thu gom tái sử dụng và tái chế rác thải hữu cơ.</t>
  </si>
  <si>
    <t>Chương trình tăng cường BVMT, ATTP và cấp nước sạch nông thôn; HM: Hỗ trợ hầm Biogas để xử lý chất thải chăn nuôi và tận dụng khí sinh học làm chất đốt phục vụ sinh hoạt gia đình</t>
  </si>
  <si>
    <t>DT chưa phân bổ theo QĐ 3333</t>
  </si>
  <si>
    <t>BCH Bộ đội Biên phòng</t>
  </si>
  <si>
    <t>ỦY BAN NHÂN DÂN
 TỈNH QUẢNG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</si>
</sst>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-* #,##0.00\ _₫_-;\-* #,##0.00\ _₫_-;_-* &quot;-&quot;??\ _₫_-;_-@_-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b/>
      <i/>
      <sz val="22"/>
      <name val="Times New Roman"/>
      <family val="1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i/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7" fillId="0" borderId="0"/>
    <xf numFmtId="0" fontId="3" fillId="0" borderId="0"/>
    <xf numFmtId="0" fontId="6" fillId="0" borderId="0"/>
    <xf numFmtId="0" fontId="1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11" fillId="0" borderId="0" xfId="7" applyFont="1" applyFill="1" applyAlignment="1">
      <alignment vertical="center"/>
    </xf>
    <xf numFmtId="4" fontId="11" fillId="0" borderId="0" xfId="7" applyNumberFormat="1" applyFont="1" applyFill="1" applyAlignment="1">
      <alignment vertical="center"/>
    </xf>
    <xf numFmtId="4" fontId="11" fillId="0" borderId="0" xfId="7" applyNumberFormat="1" applyFont="1" applyFill="1" applyAlignment="1">
      <alignment horizontal="right" vertical="center"/>
    </xf>
    <xf numFmtId="3" fontId="11" fillId="0" borderId="0" xfId="7" applyNumberFormat="1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  <xf numFmtId="4" fontId="14" fillId="0" borderId="0" xfId="0" applyNumberFormat="1" applyFont="1" applyFill="1" applyAlignment="1">
      <alignment vertical="center"/>
    </xf>
    <xf numFmtId="4" fontId="12" fillId="0" borderId="0" xfId="0" applyNumberFormat="1" applyFont="1" applyFill="1" applyAlignment="1">
      <alignment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166" fontId="14" fillId="0" borderId="5" xfId="0" applyNumberFormat="1" applyFont="1" applyFill="1" applyBorder="1" applyAlignment="1">
      <alignment horizontal="right" vertical="center" wrapText="1"/>
    </xf>
    <xf numFmtId="9" fontId="14" fillId="0" borderId="5" xfId="1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9" fontId="12" fillId="0" borderId="5" xfId="11" applyFont="1" applyFill="1" applyBorder="1" applyAlignment="1">
      <alignment horizontal="right" vertical="center" wrapText="1"/>
    </xf>
    <xf numFmtId="3" fontId="13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>
      <alignment horizontal="right" vertical="center" wrapText="1"/>
    </xf>
    <xf numFmtId="3" fontId="13" fillId="0" borderId="5" xfId="13" applyNumberFormat="1" applyFont="1" applyFill="1" applyBorder="1" applyAlignment="1">
      <alignment horizontal="right" vertical="center" wrapText="1"/>
    </xf>
    <xf numFmtId="9" fontId="13" fillId="0" borderId="5" xfId="11" applyFont="1" applyFill="1" applyBorder="1" applyAlignment="1">
      <alignment horizontal="right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6" fillId="0" borderId="0" xfId="4" applyFont="1" applyFill="1" applyAlignment="1">
      <alignment vertical="center"/>
    </xf>
    <xf numFmtId="3" fontId="16" fillId="0" borderId="0" xfId="4" applyNumberFormat="1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5" fillId="0" borderId="0" xfId="4" applyFont="1" applyFill="1" applyAlignment="1">
      <alignment vertical="center"/>
    </xf>
    <xf numFmtId="0" fontId="17" fillId="0" borderId="0" xfId="0" applyNumberFormat="1" applyFont="1" applyFill="1" applyBorder="1" applyAlignment="1">
      <alignment vertical="center" wrapText="1"/>
    </xf>
    <xf numFmtId="0" fontId="16" fillId="0" borderId="0" xfId="7" applyFont="1" applyFill="1" applyAlignment="1">
      <alignment vertical="center"/>
    </xf>
    <xf numFmtId="4" fontId="16" fillId="0" borderId="0" xfId="7" applyNumberFormat="1" applyFont="1" applyFill="1" applyAlignment="1">
      <alignment vertical="center"/>
    </xf>
    <xf numFmtId="3" fontId="16" fillId="0" borderId="0" xfId="7" applyNumberFormat="1" applyFont="1" applyFill="1" applyAlignment="1">
      <alignment vertical="center"/>
    </xf>
    <xf numFmtId="4" fontId="17" fillId="0" borderId="4" xfId="7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4" fontId="17" fillId="0" borderId="4" xfId="7" applyNumberFormat="1" applyFont="1" applyFill="1" applyBorder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7" fillId="0" borderId="4" xfId="7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9" fontId="12" fillId="0" borderId="5" xfId="1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</cellXfs>
  <cellStyles count="14">
    <cellStyle name="Comma 11" xfId="13"/>
    <cellStyle name="Comma 2" xfId="1"/>
    <cellStyle name="Comma 3" xfId="12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GIANG%20QLNS/11.%20QUY&#7870;T%20TO&#193;N/1.%20QT%20t&#7881;nh/2023/0.%20QT%202023-%20N&#272;%2031%20tr&#236;nh%20H&#272;ND/QT%202023-%20tr&#236;nh%20H&#272;ND%20t&#7881;nh/0.%20QT%202023%20tr&#236;nh%20H&#272;ND%20-%20b&#7843;n%20tr&#236;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7-HCSN"/>
      <sheetName val="58"/>
      <sheetName val="59"/>
      <sheetName val="60"/>
      <sheetName val="61"/>
      <sheetName val="62"/>
      <sheetName val="B64 - thu dich vụ"/>
      <sheetName val="vay"/>
      <sheetName val="Vay- chi tiết"/>
      <sheetName val="Sheet5"/>
      <sheetName val="bieu 55"/>
      <sheetName val="Sheet3"/>
      <sheetName val="Sheet6"/>
      <sheetName val="Sheet2"/>
      <sheetName val="CTMT huyen"/>
      <sheetName val="Bieu 60"/>
      <sheetName val="BS huyen"/>
      <sheetName val="Sheet4"/>
      <sheetName val="Bieu 63"/>
      <sheetName val="Bieu 64"/>
    </sheetNames>
    <sheetDataSet>
      <sheetData sheetId="0"/>
      <sheetData sheetId="1">
        <row r="31">
          <cell r="C31">
            <v>1392616</v>
          </cell>
        </row>
      </sheetData>
      <sheetData sheetId="2"/>
      <sheetData sheetId="3"/>
      <sheetData sheetId="4"/>
      <sheetData sheetId="5"/>
      <sheetData sheetId="6">
        <row r="44">
          <cell r="D44">
            <v>1000</v>
          </cell>
        </row>
        <row r="45">
          <cell r="C45">
            <v>163111</v>
          </cell>
        </row>
        <row r="47">
          <cell r="D47">
            <v>2245948</v>
          </cell>
        </row>
        <row r="48">
          <cell r="C48">
            <v>749151</v>
          </cell>
        </row>
        <row r="50">
          <cell r="C50">
            <v>79518</v>
          </cell>
        </row>
        <row r="51">
          <cell r="D51">
            <v>148974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E74"/>
  <sheetViews>
    <sheetView tabSelected="1" view="pageBreakPreview" zoomScale="40" zoomScaleNormal="70" zoomScaleSheetLayoutView="40" workbookViewId="0">
      <pane xSplit="2" ySplit="11" topLeftCell="AB64" activePane="bottomRight" state="frozen"/>
      <selection pane="topRight" activeCell="C1" sqref="C1"/>
      <selection pane="bottomLeft" activeCell="A12" sqref="A12"/>
      <selection pane="bottomRight" activeCell="B68" sqref="B68"/>
    </sheetView>
  </sheetViews>
  <sheetFormatPr defaultColWidth="9" defaultRowHeight="27.75" x14ac:dyDescent="0.25"/>
  <cols>
    <col min="1" max="1" width="8.28515625" style="1" customWidth="1"/>
    <col min="2" max="2" width="70.42578125" style="1" customWidth="1"/>
    <col min="3" max="8" width="19.42578125" style="2" customWidth="1"/>
    <col min="9" max="9" width="14" style="2" customWidth="1"/>
    <col min="10" max="12" width="19.42578125" style="2" customWidth="1"/>
    <col min="13" max="13" width="14.42578125" style="2" customWidth="1"/>
    <col min="14" max="15" width="19.42578125" style="2" customWidth="1"/>
    <col min="16" max="16" width="14.42578125" style="2" customWidth="1"/>
    <col min="17" max="24" width="19.42578125" style="2" customWidth="1"/>
    <col min="25" max="25" width="19.42578125" style="3" customWidth="1"/>
    <col min="26" max="26" width="19.42578125" style="2" customWidth="1"/>
    <col min="27" max="30" width="19.42578125" style="1" customWidth="1"/>
    <col min="31" max="33" width="19.42578125" style="4" customWidth="1"/>
    <col min="34" max="34" width="19.140625" style="4" customWidth="1"/>
    <col min="35" max="35" width="23.42578125" style="4" customWidth="1"/>
    <col min="36" max="39" width="19.42578125" style="4" customWidth="1"/>
    <col min="40" max="40" width="15.140625" style="4" customWidth="1"/>
    <col min="41" max="46" width="19.42578125" style="4" customWidth="1"/>
    <col min="47" max="47" width="9.7109375" style="4" customWidth="1"/>
    <col min="48" max="50" width="19.42578125" style="4" customWidth="1"/>
    <col min="51" max="51" width="9" style="4" customWidth="1"/>
    <col min="52" max="53" width="19.42578125" style="4" customWidth="1"/>
    <col min="54" max="54" width="8.7109375" style="1" customWidth="1"/>
    <col min="55" max="55" width="15.85546875" style="1" customWidth="1"/>
    <col min="56" max="56" width="19.42578125" style="1" customWidth="1"/>
    <col min="57" max="57" width="16.5703125" style="1" customWidth="1"/>
    <col min="58" max="62" width="9" style="1"/>
    <col min="63" max="63" width="20.140625" style="1" bestFit="1" customWidth="1"/>
    <col min="64" max="64" width="9" style="1"/>
    <col min="65" max="65" width="9.85546875" style="1" bestFit="1" customWidth="1"/>
    <col min="66" max="231" width="9" style="1"/>
    <col min="232" max="232" width="5.42578125" style="1" customWidth="1"/>
    <col min="233" max="233" width="29.140625" style="1" customWidth="1"/>
    <col min="234" max="234" width="13.85546875" style="1" customWidth="1"/>
    <col min="235" max="235" width="12.28515625" style="1" customWidth="1"/>
    <col min="236" max="236" width="11.7109375" style="1" customWidth="1"/>
    <col min="237" max="237" width="12.140625" style="1" customWidth="1"/>
    <col min="238" max="238" width="14" style="1" customWidth="1"/>
    <col min="239" max="239" width="13.28515625" style="1" customWidth="1"/>
    <col min="240" max="240" width="9.28515625" style="1" customWidth="1"/>
    <col min="241" max="241" width="11.28515625" style="1" customWidth="1"/>
    <col min="242" max="242" width="11" style="1" customWidth="1"/>
    <col min="243" max="243" width="11.140625" style="1" customWidth="1"/>
    <col min="244" max="244" width="12.7109375" style="1" customWidth="1"/>
    <col min="245" max="246" width="13.28515625" style="1" customWidth="1"/>
    <col min="247" max="247" width="11.7109375" style="1" customWidth="1"/>
    <col min="248" max="249" width="11.5703125" style="1" customWidth="1"/>
    <col min="250" max="250" width="11" style="1" customWidth="1"/>
    <col min="251" max="251" width="17.28515625" style="1" customWidth="1"/>
    <col min="252" max="252" width="15.42578125" style="1" customWidth="1"/>
    <col min="253" max="253" width="9.7109375" style="1" customWidth="1"/>
    <col min="254" max="254" width="16" style="1" customWidth="1"/>
    <col min="255" max="255" width="14.7109375" style="1" customWidth="1"/>
    <col min="256" max="257" width="14.5703125" style="1" customWidth="1"/>
    <col min="258" max="258" width="12.5703125" style="1" customWidth="1"/>
    <col min="259" max="259" width="9.7109375" style="1" customWidth="1"/>
    <col min="260" max="260" width="10.42578125" style="1" customWidth="1"/>
    <col min="261" max="264" width="12.5703125" style="1" customWidth="1"/>
    <col min="265" max="265" width="15.28515625" style="1" customWidth="1"/>
    <col min="266" max="266" width="12.5703125" style="1" customWidth="1"/>
    <col min="267" max="267" width="16.140625" style="1" customWidth="1"/>
    <col min="268" max="268" width="16.42578125" style="1" customWidth="1"/>
    <col min="269" max="269" width="15.42578125" style="1" customWidth="1"/>
    <col min="270" max="270" width="16.42578125" style="1" customWidth="1"/>
    <col min="271" max="271" width="13.85546875" style="1" customWidth="1"/>
    <col min="272" max="272" width="9.7109375" style="1" customWidth="1"/>
    <col min="273" max="275" width="9.5703125" style="1" customWidth="1"/>
    <col min="276" max="276" width="15.5703125" style="1" customWidth="1"/>
    <col min="277" max="277" width="17.140625" style="1" customWidth="1"/>
    <col min="278" max="278" width="16" style="1" customWidth="1"/>
    <col min="279" max="279" width="16.28515625" style="1" customWidth="1"/>
    <col min="280" max="282" width="13.5703125" style="1" customWidth="1"/>
    <col min="283" max="283" width="10.7109375" style="1" customWidth="1"/>
    <col min="284" max="285" width="10.42578125" style="1" customWidth="1"/>
    <col min="286" max="487" width="9" style="1"/>
    <col min="488" max="488" width="5.42578125" style="1" customWidth="1"/>
    <col min="489" max="489" width="29.140625" style="1" customWidth="1"/>
    <col min="490" max="490" width="13.85546875" style="1" customWidth="1"/>
    <col min="491" max="491" width="12.28515625" style="1" customWidth="1"/>
    <col min="492" max="492" width="11.7109375" style="1" customWidth="1"/>
    <col min="493" max="493" width="12.140625" style="1" customWidth="1"/>
    <col min="494" max="494" width="14" style="1" customWidth="1"/>
    <col min="495" max="495" width="13.28515625" style="1" customWidth="1"/>
    <col min="496" max="496" width="9.28515625" style="1" customWidth="1"/>
    <col min="497" max="497" width="11.28515625" style="1" customWidth="1"/>
    <col min="498" max="498" width="11" style="1" customWidth="1"/>
    <col min="499" max="499" width="11.140625" style="1" customWidth="1"/>
    <col min="500" max="500" width="12.7109375" style="1" customWidth="1"/>
    <col min="501" max="502" width="13.28515625" style="1" customWidth="1"/>
    <col min="503" max="503" width="11.7109375" style="1" customWidth="1"/>
    <col min="504" max="505" width="11.5703125" style="1" customWidth="1"/>
    <col min="506" max="506" width="11" style="1" customWidth="1"/>
    <col min="507" max="507" width="17.28515625" style="1" customWidth="1"/>
    <col min="508" max="508" width="15.42578125" style="1" customWidth="1"/>
    <col min="509" max="509" width="9.7109375" style="1" customWidth="1"/>
    <col min="510" max="510" width="16" style="1" customWidth="1"/>
    <col min="511" max="511" width="14.7109375" style="1" customWidth="1"/>
    <col min="512" max="513" width="14.5703125" style="1" customWidth="1"/>
    <col min="514" max="514" width="12.5703125" style="1" customWidth="1"/>
    <col min="515" max="515" width="9.7109375" style="1" customWidth="1"/>
    <col min="516" max="516" width="10.42578125" style="1" customWidth="1"/>
    <col min="517" max="520" width="12.5703125" style="1" customWidth="1"/>
    <col min="521" max="521" width="15.28515625" style="1" customWidth="1"/>
    <col min="522" max="522" width="12.5703125" style="1" customWidth="1"/>
    <col min="523" max="523" width="16.140625" style="1" customWidth="1"/>
    <col min="524" max="524" width="16.42578125" style="1" customWidth="1"/>
    <col min="525" max="525" width="15.42578125" style="1" customWidth="1"/>
    <col min="526" max="526" width="16.42578125" style="1" customWidth="1"/>
    <col min="527" max="527" width="13.85546875" style="1" customWidth="1"/>
    <col min="528" max="528" width="9.7109375" style="1" customWidth="1"/>
    <col min="529" max="531" width="9.5703125" style="1" customWidth="1"/>
    <col min="532" max="532" width="15.5703125" style="1" customWidth="1"/>
    <col min="533" max="533" width="17.140625" style="1" customWidth="1"/>
    <col min="534" max="534" width="16" style="1" customWidth="1"/>
    <col min="535" max="535" width="16.28515625" style="1" customWidth="1"/>
    <col min="536" max="538" width="13.5703125" style="1" customWidth="1"/>
    <col min="539" max="539" width="10.7109375" style="1" customWidth="1"/>
    <col min="540" max="541" width="10.42578125" style="1" customWidth="1"/>
    <col min="542" max="743" width="9" style="1"/>
    <col min="744" max="744" width="5.42578125" style="1" customWidth="1"/>
    <col min="745" max="745" width="29.140625" style="1" customWidth="1"/>
    <col min="746" max="746" width="13.85546875" style="1" customWidth="1"/>
    <col min="747" max="747" width="12.28515625" style="1" customWidth="1"/>
    <col min="748" max="748" width="11.7109375" style="1" customWidth="1"/>
    <col min="749" max="749" width="12.140625" style="1" customWidth="1"/>
    <col min="750" max="750" width="14" style="1" customWidth="1"/>
    <col min="751" max="751" width="13.28515625" style="1" customWidth="1"/>
    <col min="752" max="752" width="9.28515625" style="1" customWidth="1"/>
    <col min="753" max="753" width="11.28515625" style="1" customWidth="1"/>
    <col min="754" max="754" width="11" style="1" customWidth="1"/>
    <col min="755" max="755" width="11.140625" style="1" customWidth="1"/>
    <col min="756" max="756" width="12.7109375" style="1" customWidth="1"/>
    <col min="757" max="758" width="13.28515625" style="1" customWidth="1"/>
    <col min="759" max="759" width="11.7109375" style="1" customWidth="1"/>
    <col min="760" max="761" width="11.5703125" style="1" customWidth="1"/>
    <col min="762" max="762" width="11" style="1" customWidth="1"/>
    <col min="763" max="763" width="17.28515625" style="1" customWidth="1"/>
    <col min="764" max="764" width="15.42578125" style="1" customWidth="1"/>
    <col min="765" max="765" width="9.7109375" style="1" customWidth="1"/>
    <col min="766" max="766" width="16" style="1" customWidth="1"/>
    <col min="767" max="767" width="14.7109375" style="1" customWidth="1"/>
    <col min="768" max="769" width="14.5703125" style="1" customWidth="1"/>
    <col min="770" max="770" width="12.5703125" style="1" customWidth="1"/>
    <col min="771" max="771" width="9.7109375" style="1" customWidth="1"/>
    <col min="772" max="772" width="10.42578125" style="1" customWidth="1"/>
    <col min="773" max="776" width="12.5703125" style="1" customWidth="1"/>
    <col min="777" max="777" width="15.28515625" style="1" customWidth="1"/>
    <col min="778" max="778" width="12.5703125" style="1" customWidth="1"/>
    <col min="779" max="779" width="16.140625" style="1" customWidth="1"/>
    <col min="780" max="780" width="16.42578125" style="1" customWidth="1"/>
    <col min="781" max="781" width="15.42578125" style="1" customWidth="1"/>
    <col min="782" max="782" width="16.42578125" style="1" customWidth="1"/>
    <col min="783" max="783" width="13.85546875" style="1" customWidth="1"/>
    <col min="784" max="784" width="9.7109375" style="1" customWidth="1"/>
    <col min="785" max="787" width="9.5703125" style="1" customWidth="1"/>
    <col min="788" max="788" width="15.5703125" style="1" customWidth="1"/>
    <col min="789" max="789" width="17.140625" style="1" customWidth="1"/>
    <col min="790" max="790" width="16" style="1" customWidth="1"/>
    <col min="791" max="791" width="16.28515625" style="1" customWidth="1"/>
    <col min="792" max="794" width="13.5703125" style="1" customWidth="1"/>
    <col min="795" max="795" width="10.7109375" style="1" customWidth="1"/>
    <col min="796" max="797" width="10.42578125" style="1" customWidth="1"/>
    <col min="798" max="999" width="9" style="1"/>
    <col min="1000" max="1000" width="5.42578125" style="1" customWidth="1"/>
    <col min="1001" max="1001" width="29.140625" style="1" customWidth="1"/>
    <col min="1002" max="1002" width="13.85546875" style="1" customWidth="1"/>
    <col min="1003" max="1003" width="12.28515625" style="1" customWidth="1"/>
    <col min="1004" max="1004" width="11.7109375" style="1" customWidth="1"/>
    <col min="1005" max="1005" width="12.140625" style="1" customWidth="1"/>
    <col min="1006" max="1006" width="14" style="1" customWidth="1"/>
    <col min="1007" max="1007" width="13.28515625" style="1" customWidth="1"/>
    <col min="1008" max="1008" width="9.28515625" style="1" customWidth="1"/>
    <col min="1009" max="1009" width="11.28515625" style="1" customWidth="1"/>
    <col min="1010" max="1010" width="11" style="1" customWidth="1"/>
    <col min="1011" max="1011" width="11.140625" style="1" customWidth="1"/>
    <col min="1012" max="1012" width="12.7109375" style="1" customWidth="1"/>
    <col min="1013" max="1014" width="13.28515625" style="1" customWidth="1"/>
    <col min="1015" max="1015" width="11.7109375" style="1" customWidth="1"/>
    <col min="1016" max="1017" width="11.5703125" style="1" customWidth="1"/>
    <col min="1018" max="1018" width="11" style="1" customWidth="1"/>
    <col min="1019" max="1019" width="17.28515625" style="1" customWidth="1"/>
    <col min="1020" max="1020" width="15.42578125" style="1" customWidth="1"/>
    <col min="1021" max="1021" width="9.7109375" style="1" customWidth="1"/>
    <col min="1022" max="1022" width="16" style="1" customWidth="1"/>
    <col min="1023" max="1023" width="14.7109375" style="1" customWidth="1"/>
    <col min="1024" max="1025" width="14.5703125" style="1" customWidth="1"/>
    <col min="1026" max="1026" width="12.5703125" style="1" customWidth="1"/>
    <col min="1027" max="1027" width="9.7109375" style="1" customWidth="1"/>
    <col min="1028" max="1028" width="10.42578125" style="1" customWidth="1"/>
    <col min="1029" max="1032" width="12.5703125" style="1" customWidth="1"/>
    <col min="1033" max="1033" width="15.28515625" style="1" customWidth="1"/>
    <col min="1034" max="1034" width="12.5703125" style="1" customWidth="1"/>
    <col min="1035" max="1035" width="16.140625" style="1" customWidth="1"/>
    <col min="1036" max="1036" width="16.42578125" style="1" customWidth="1"/>
    <col min="1037" max="1037" width="15.42578125" style="1" customWidth="1"/>
    <col min="1038" max="1038" width="16.42578125" style="1" customWidth="1"/>
    <col min="1039" max="1039" width="13.85546875" style="1" customWidth="1"/>
    <col min="1040" max="1040" width="9.7109375" style="1" customWidth="1"/>
    <col min="1041" max="1043" width="9.5703125" style="1" customWidth="1"/>
    <col min="1044" max="1044" width="15.5703125" style="1" customWidth="1"/>
    <col min="1045" max="1045" width="17.140625" style="1" customWidth="1"/>
    <col min="1046" max="1046" width="16" style="1" customWidth="1"/>
    <col min="1047" max="1047" width="16.28515625" style="1" customWidth="1"/>
    <col min="1048" max="1050" width="13.5703125" style="1" customWidth="1"/>
    <col min="1051" max="1051" width="10.7109375" style="1" customWidth="1"/>
    <col min="1052" max="1053" width="10.42578125" style="1" customWidth="1"/>
    <col min="1054" max="1255" width="9" style="1"/>
    <col min="1256" max="1256" width="5.42578125" style="1" customWidth="1"/>
    <col min="1257" max="1257" width="29.140625" style="1" customWidth="1"/>
    <col min="1258" max="1258" width="13.85546875" style="1" customWidth="1"/>
    <col min="1259" max="1259" width="12.28515625" style="1" customWidth="1"/>
    <col min="1260" max="1260" width="11.7109375" style="1" customWidth="1"/>
    <col min="1261" max="1261" width="12.140625" style="1" customWidth="1"/>
    <col min="1262" max="1262" width="14" style="1" customWidth="1"/>
    <col min="1263" max="1263" width="13.28515625" style="1" customWidth="1"/>
    <col min="1264" max="1264" width="9.28515625" style="1" customWidth="1"/>
    <col min="1265" max="1265" width="11.28515625" style="1" customWidth="1"/>
    <col min="1266" max="1266" width="11" style="1" customWidth="1"/>
    <col min="1267" max="1267" width="11.140625" style="1" customWidth="1"/>
    <col min="1268" max="1268" width="12.7109375" style="1" customWidth="1"/>
    <col min="1269" max="1270" width="13.28515625" style="1" customWidth="1"/>
    <col min="1271" max="1271" width="11.7109375" style="1" customWidth="1"/>
    <col min="1272" max="1273" width="11.5703125" style="1" customWidth="1"/>
    <col min="1274" max="1274" width="11" style="1" customWidth="1"/>
    <col min="1275" max="1275" width="17.28515625" style="1" customWidth="1"/>
    <col min="1276" max="1276" width="15.42578125" style="1" customWidth="1"/>
    <col min="1277" max="1277" width="9.7109375" style="1" customWidth="1"/>
    <col min="1278" max="1278" width="16" style="1" customWidth="1"/>
    <col min="1279" max="1279" width="14.7109375" style="1" customWidth="1"/>
    <col min="1280" max="1281" width="14.5703125" style="1" customWidth="1"/>
    <col min="1282" max="1282" width="12.5703125" style="1" customWidth="1"/>
    <col min="1283" max="1283" width="9.7109375" style="1" customWidth="1"/>
    <col min="1284" max="1284" width="10.42578125" style="1" customWidth="1"/>
    <col min="1285" max="1288" width="12.5703125" style="1" customWidth="1"/>
    <col min="1289" max="1289" width="15.28515625" style="1" customWidth="1"/>
    <col min="1290" max="1290" width="12.5703125" style="1" customWidth="1"/>
    <col min="1291" max="1291" width="16.140625" style="1" customWidth="1"/>
    <col min="1292" max="1292" width="16.42578125" style="1" customWidth="1"/>
    <col min="1293" max="1293" width="15.42578125" style="1" customWidth="1"/>
    <col min="1294" max="1294" width="16.42578125" style="1" customWidth="1"/>
    <col min="1295" max="1295" width="13.85546875" style="1" customWidth="1"/>
    <col min="1296" max="1296" width="9.7109375" style="1" customWidth="1"/>
    <col min="1297" max="1299" width="9.5703125" style="1" customWidth="1"/>
    <col min="1300" max="1300" width="15.5703125" style="1" customWidth="1"/>
    <col min="1301" max="1301" width="17.140625" style="1" customWidth="1"/>
    <col min="1302" max="1302" width="16" style="1" customWidth="1"/>
    <col min="1303" max="1303" width="16.28515625" style="1" customWidth="1"/>
    <col min="1304" max="1306" width="13.5703125" style="1" customWidth="1"/>
    <col min="1307" max="1307" width="10.7109375" style="1" customWidth="1"/>
    <col min="1308" max="1309" width="10.42578125" style="1" customWidth="1"/>
    <col min="1310" max="1511" width="9" style="1"/>
    <col min="1512" max="1512" width="5.42578125" style="1" customWidth="1"/>
    <col min="1513" max="1513" width="29.140625" style="1" customWidth="1"/>
    <col min="1514" max="1514" width="13.85546875" style="1" customWidth="1"/>
    <col min="1515" max="1515" width="12.28515625" style="1" customWidth="1"/>
    <col min="1516" max="1516" width="11.7109375" style="1" customWidth="1"/>
    <col min="1517" max="1517" width="12.140625" style="1" customWidth="1"/>
    <col min="1518" max="1518" width="14" style="1" customWidth="1"/>
    <col min="1519" max="1519" width="13.28515625" style="1" customWidth="1"/>
    <col min="1520" max="1520" width="9.28515625" style="1" customWidth="1"/>
    <col min="1521" max="1521" width="11.28515625" style="1" customWidth="1"/>
    <col min="1522" max="1522" width="11" style="1" customWidth="1"/>
    <col min="1523" max="1523" width="11.140625" style="1" customWidth="1"/>
    <col min="1524" max="1524" width="12.7109375" style="1" customWidth="1"/>
    <col min="1525" max="1526" width="13.28515625" style="1" customWidth="1"/>
    <col min="1527" max="1527" width="11.7109375" style="1" customWidth="1"/>
    <col min="1528" max="1529" width="11.5703125" style="1" customWidth="1"/>
    <col min="1530" max="1530" width="11" style="1" customWidth="1"/>
    <col min="1531" max="1531" width="17.28515625" style="1" customWidth="1"/>
    <col min="1532" max="1532" width="15.42578125" style="1" customWidth="1"/>
    <col min="1533" max="1533" width="9.7109375" style="1" customWidth="1"/>
    <col min="1534" max="1534" width="16" style="1" customWidth="1"/>
    <col min="1535" max="1535" width="14.7109375" style="1" customWidth="1"/>
    <col min="1536" max="1537" width="14.5703125" style="1" customWidth="1"/>
    <col min="1538" max="1538" width="12.5703125" style="1" customWidth="1"/>
    <col min="1539" max="1539" width="9.7109375" style="1" customWidth="1"/>
    <col min="1540" max="1540" width="10.42578125" style="1" customWidth="1"/>
    <col min="1541" max="1544" width="12.5703125" style="1" customWidth="1"/>
    <col min="1545" max="1545" width="15.28515625" style="1" customWidth="1"/>
    <col min="1546" max="1546" width="12.5703125" style="1" customWidth="1"/>
    <col min="1547" max="1547" width="16.140625" style="1" customWidth="1"/>
    <col min="1548" max="1548" width="16.42578125" style="1" customWidth="1"/>
    <col min="1549" max="1549" width="15.42578125" style="1" customWidth="1"/>
    <col min="1550" max="1550" width="16.42578125" style="1" customWidth="1"/>
    <col min="1551" max="1551" width="13.85546875" style="1" customWidth="1"/>
    <col min="1552" max="1552" width="9.7109375" style="1" customWidth="1"/>
    <col min="1553" max="1555" width="9.5703125" style="1" customWidth="1"/>
    <col min="1556" max="1556" width="15.5703125" style="1" customWidth="1"/>
    <col min="1557" max="1557" width="17.140625" style="1" customWidth="1"/>
    <col min="1558" max="1558" width="16" style="1" customWidth="1"/>
    <col min="1559" max="1559" width="16.28515625" style="1" customWidth="1"/>
    <col min="1560" max="1562" width="13.5703125" style="1" customWidth="1"/>
    <col min="1563" max="1563" width="10.7109375" style="1" customWidth="1"/>
    <col min="1564" max="1565" width="10.42578125" style="1" customWidth="1"/>
    <col min="1566" max="1767" width="9" style="1"/>
    <col min="1768" max="1768" width="5.42578125" style="1" customWidth="1"/>
    <col min="1769" max="1769" width="29.140625" style="1" customWidth="1"/>
    <col min="1770" max="1770" width="13.85546875" style="1" customWidth="1"/>
    <col min="1771" max="1771" width="12.28515625" style="1" customWidth="1"/>
    <col min="1772" max="1772" width="11.7109375" style="1" customWidth="1"/>
    <col min="1773" max="1773" width="12.140625" style="1" customWidth="1"/>
    <col min="1774" max="1774" width="14" style="1" customWidth="1"/>
    <col min="1775" max="1775" width="13.28515625" style="1" customWidth="1"/>
    <col min="1776" max="1776" width="9.28515625" style="1" customWidth="1"/>
    <col min="1777" max="1777" width="11.28515625" style="1" customWidth="1"/>
    <col min="1778" max="1778" width="11" style="1" customWidth="1"/>
    <col min="1779" max="1779" width="11.140625" style="1" customWidth="1"/>
    <col min="1780" max="1780" width="12.7109375" style="1" customWidth="1"/>
    <col min="1781" max="1782" width="13.28515625" style="1" customWidth="1"/>
    <col min="1783" max="1783" width="11.7109375" style="1" customWidth="1"/>
    <col min="1784" max="1785" width="11.5703125" style="1" customWidth="1"/>
    <col min="1786" max="1786" width="11" style="1" customWidth="1"/>
    <col min="1787" max="1787" width="17.28515625" style="1" customWidth="1"/>
    <col min="1788" max="1788" width="15.42578125" style="1" customWidth="1"/>
    <col min="1789" max="1789" width="9.7109375" style="1" customWidth="1"/>
    <col min="1790" max="1790" width="16" style="1" customWidth="1"/>
    <col min="1791" max="1791" width="14.7109375" style="1" customWidth="1"/>
    <col min="1792" max="1793" width="14.5703125" style="1" customWidth="1"/>
    <col min="1794" max="1794" width="12.5703125" style="1" customWidth="1"/>
    <col min="1795" max="1795" width="9.7109375" style="1" customWidth="1"/>
    <col min="1796" max="1796" width="10.42578125" style="1" customWidth="1"/>
    <col min="1797" max="1800" width="12.5703125" style="1" customWidth="1"/>
    <col min="1801" max="1801" width="15.28515625" style="1" customWidth="1"/>
    <col min="1802" max="1802" width="12.5703125" style="1" customWidth="1"/>
    <col min="1803" max="1803" width="16.140625" style="1" customWidth="1"/>
    <col min="1804" max="1804" width="16.42578125" style="1" customWidth="1"/>
    <col min="1805" max="1805" width="15.42578125" style="1" customWidth="1"/>
    <col min="1806" max="1806" width="16.42578125" style="1" customWidth="1"/>
    <col min="1807" max="1807" width="13.85546875" style="1" customWidth="1"/>
    <col min="1808" max="1808" width="9.7109375" style="1" customWidth="1"/>
    <col min="1809" max="1811" width="9.5703125" style="1" customWidth="1"/>
    <col min="1812" max="1812" width="15.5703125" style="1" customWidth="1"/>
    <col min="1813" max="1813" width="17.140625" style="1" customWidth="1"/>
    <col min="1814" max="1814" width="16" style="1" customWidth="1"/>
    <col min="1815" max="1815" width="16.28515625" style="1" customWidth="1"/>
    <col min="1816" max="1818" width="13.5703125" style="1" customWidth="1"/>
    <col min="1819" max="1819" width="10.7109375" style="1" customWidth="1"/>
    <col min="1820" max="1821" width="10.42578125" style="1" customWidth="1"/>
    <col min="1822" max="2023" width="9" style="1"/>
    <col min="2024" max="2024" width="5.42578125" style="1" customWidth="1"/>
    <col min="2025" max="2025" width="29.140625" style="1" customWidth="1"/>
    <col min="2026" max="2026" width="13.85546875" style="1" customWidth="1"/>
    <col min="2027" max="2027" width="12.28515625" style="1" customWidth="1"/>
    <col min="2028" max="2028" width="11.7109375" style="1" customWidth="1"/>
    <col min="2029" max="2029" width="12.140625" style="1" customWidth="1"/>
    <col min="2030" max="2030" width="14" style="1" customWidth="1"/>
    <col min="2031" max="2031" width="13.28515625" style="1" customWidth="1"/>
    <col min="2032" max="2032" width="9.28515625" style="1" customWidth="1"/>
    <col min="2033" max="2033" width="11.28515625" style="1" customWidth="1"/>
    <col min="2034" max="2034" width="11" style="1" customWidth="1"/>
    <col min="2035" max="2035" width="11.140625" style="1" customWidth="1"/>
    <col min="2036" max="2036" width="12.7109375" style="1" customWidth="1"/>
    <col min="2037" max="2038" width="13.28515625" style="1" customWidth="1"/>
    <col min="2039" max="2039" width="11.7109375" style="1" customWidth="1"/>
    <col min="2040" max="2041" width="11.5703125" style="1" customWidth="1"/>
    <col min="2042" max="2042" width="11" style="1" customWidth="1"/>
    <col min="2043" max="2043" width="17.28515625" style="1" customWidth="1"/>
    <col min="2044" max="2044" width="15.42578125" style="1" customWidth="1"/>
    <col min="2045" max="2045" width="9.7109375" style="1" customWidth="1"/>
    <col min="2046" max="2046" width="16" style="1" customWidth="1"/>
    <col min="2047" max="2047" width="14.7109375" style="1" customWidth="1"/>
    <col min="2048" max="2049" width="14.5703125" style="1" customWidth="1"/>
    <col min="2050" max="2050" width="12.5703125" style="1" customWidth="1"/>
    <col min="2051" max="2051" width="9.7109375" style="1" customWidth="1"/>
    <col min="2052" max="2052" width="10.42578125" style="1" customWidth="1"/>
    <col min="2053" max="2056" width="12.5703125" style="1" customWidth="1"/>
    <col min="2057" max="2057" width="15.28515625" style="1" customWidth="1"/>
    <col min="2058" max="2058" width="12.5703125" style="1" customWidth="1"/>
    <col min="2059" max="2059" width="16.140625" style="1" customWidth="1"/>
    <col min="2060" max="2060" width="16.42578125" style="1" customWidth="1"/>
    <col min="2061" max="2061" width="15.42578125" style="1" customWidth="1"/>
    <col min="2062" max="2062" width="16.42578125" style="1" customWidth="1"/>
    <col min="2063" max="2063" width="13.85546875" style="1" customWidth="1"/>
    <col min="2064" max="2064" width="9.7109375" style="1" customWidth="1"/>
    <col min="2065" max="2067" width="9.5703125" style="1" customWidth="1"/>
    <col min="2068" max="2068" width="15.5703125" style="1" customWidth="1"/>
    <col min="2069" max="2069" width="17.140625" style="1" customWidth="1"/>
    <col min="2070" max="2070" width="16" style="1" customWidth="1"/>
    <col min="2071" max="2071" width="16.28515625" style="1" customWidth="1"/>
    <col min="2072" max="2074" width="13.5703125" style="1" customWidth="1"/>
    <col min="2075" max="2075" width="10.7109375" style="1" customWidth="1"/>
    <col min="2076" max="2077" width="10.42578125" style="1" customWidth="1"/>
    <col min="2078" max="2279" width="9" style="1"/>
    <col min="2280" max="2280" width="5.42578125" style="1" customWidth="1"/>
    <col min="2281" max="2281" width="29.140625" style="1" customWidth="1"/>
    <col min="2282" max="2282" width="13.85546875" style="1" customWidth="1"/>
    <col min="2283" max="2283" width="12.28515625" style="1" customWidth="1"/>
    <col min="2284" max="2284" width="11.7109375" style="1" customWidth="1"/>
    <col min="2285" max="2285" width="12.140625" style="1" customWidth="1"/>
    <col min="2286" max="2286" width="14" style="1" customWidth="1"/>
    <col min="2287" max="2287" width="13.28515625" style="1" customWidth="1"/>
    <col min="2288" max="2288" width="9.28515625" style="1" customWidth="1"/>
    <col min="2289" max="2289" width="11.28515625" style="1" customWidth="1"/>
    <col min="2290" max="2290" width="11" style="1" customWidth="1"/>
    <col min="2291" max="2291" width="11.140625" style="1" customWidth="1"/>
    <col min="2292" max="2292" width="12.7109375" style="1" customWidth="1"/>
    <col min="2293" max="2294" width="13.28515625" style="1" customWidth="1"/>
    <col min="2295" max="2295" width="11.7109375" style="1" customWidth="1"/>
    <col min="2296" max="2297" width="11.5703125" style="1" customWidth="1"/>
    <col min="2298" max="2298" width="11" style="1" customWidth="1"/>
    <col min="2299" max="2299" width="17.28515625" style="1" customWidth="1"/>
    <col min="2300" max="2300" width="15.42578125" style="1" customWidth="1"/>
    <col min="2301" max="2301" width="9.7109375" style="1" customWidth="1"/>
    <col min="2302" max="2302" width="16" style="1" customWidth="1"/>
    <col min="2303" max="2303" width="14.7109375" style="1" customWidth="1"/>
    <col min="2304" max="2305" width="14.5703125" style="1" customWidth="1"/>
    <col min="2306" max="2306" width="12.5703125" style="1" customWidth="1"/>
    <col min="2307" max="2307" width="9.7109375" style="1" customWidth="1"/>
    <col min="2308" max="2308" width="10.42578125" style="1" customWidth="1"/>
    <col min="2309" max="2312" width="12.5703125" style="1" customWidth="1"/>
    <col min="2313" max="2313" width="15.28515625" style="1" customWidth="1"/>
    <col min="2314" max="2314" width="12.5703125" style="1" customWidth="1"/>
    <col min="2315" max="2315" width="16.140625" style="1" customWidth="1"/>
    <col min="2316" max="2316" width="16.42578125" style="1" customWidth="1"/>
    <col min="2317" max="2317" width="15.42578125" style="1" customWidth="1"/>
    <col min="2318" max="2318" width="16.42578125" style="1" customWidth="1"/>
    <col min="2319" max="2319" width="13.85546875" style="1" customWidth="1"/>
    <col min="2320" max="2320" width="9.7109375" style="1" customWidth="1"/>
    <col min="2321" max="2323" width="9.5703125" style="1" customWidth="1"/>
    <col min="2324" max="2324" width="15.5703125" style="1" customWidth="1"/>
    <col min="2325" max="2325" width="17.140625" style="1" customWidth="1"/>
    <col min="2326" max="2326" width="16" style="1" customWidth="1"/>
    <col min="2327" max="2327" width="16.28515625" style="1" customWidth="1"/>
    <col min="2328" max="2330" width="13.5703125" style="1" customWidth="1"/>
    <col min="2331" max="2331" width="10.7109375" style="1" customWidth="1"/>
    <col min="2332" max="2333" width="10.42578125" style="1" customWidth="1"/>
    <col min="2334" max="2535" width="9" style="1"/>
    <col min="2536" max="2536" width="5.42578125" style="1" customWidth="1"/>
    <col min="2537" max="2537" width="29.140625" style="1" customWidth="1"/>
    <col min="2538" max="2538" width="13.85546875" style="1" customWidth="1"/>
    <col min="2539" max="2539" width="12.28515625" style="1" customWidth="1"/>
    <col min="2540" max="2540" width="11.7109375" style="1" customWidth="1"/>
    <col min="2541" max="2541" width="12.140625" style="1" customWidth="1"/>
    <col min="2542" max="2542" width="14" style="1" customWidth="1"/>
    <col min="2543" max="2543" width="13.28515625" style="1" customWidth="1"/>
    <col min="2544" max="2544" width="9.28515625" style="1" customWidth="1"/>
    <col min="2545" max="2545" width="11.28515625" style="1" customWidth="1"/>
    <col min="2546" max="2546" width="11" style="1" customWidth="1"/>
    <col min="2547" max="2547" width="11.140625" style="1" customWidth="1"/>
    <col min="2548" max="2548" width="12.7109375" style="1" customWidth="1"/>
    <col min="2549" max="2550" width="13.28515625" style="1" customWidth="1"/>
    <col min="2551" max="2551" width="11.7109375" style="1" customWidth="1"/>
    <col min="2552" max="2553" width="11.5703125" style="1" customWidth="1"/>
    <col min="2554" max="2554" width="11" style="1" customWidth="1"/>
    <col min="2555" max="2555" width="17.28515625" style="1" customWidth="1"/>
    <col min="2556" max="2556" width="15.42578125" style="1" customWidth="1"/>
    <col min="2557" max="2557" width="9.7109375" style="1" customWidth="1"/>
    <col min="2558" max="2558" width="16" style="1" customWidth="1"/>
    <col min="2559" max="2559" width="14.7109375" style="1" customWidth="1"/>
    <col min="2560" max="2561" width="14.5703125" style="1" customWidth="1"/>
    <col min="2562" max="2562" width="12.5703125" style="1" customWidth="1"/>
    <col min="2563" max="2563" width="9.7109375" style="1" customWidth="1"/>
    <col min="2564" max="2564" width="10.42578125" style="1" customWidth="1"/>
    <col min="2565" max="2568" width="12.5703125" style="1" customWidth="1"/>
    <col min="2569" max="2569" width="15.28515625" style="1" customWidth="1"/>
    <col min="2570" max="2570" width="12.5703125" style="1" customWidth="1"/>
    <col min="2571" max="2571" width="16.140625" style="1" customWidth="1"/>
    <col min="2572" max="2572" width="16.42578125" style="1" customWidth="1"/>
    <col min="2573" max="2573" width="15.42578125" style="1" customWidth="1"/>
    <col min="2574" max="2574" width="16.42578125" style="1" customWidth="1"/>
    <col min="2575" max="2575" width="13.85546875" style="1" customWidth="1"/>
    <col min="2576" max="2576" width="9.7109375" style="1" customWidth="1"/>
    <col min="2577" max="2579" width="9.5703125" style="1" customWidth="1"/>
    <col min="2580" max="2580" width="15.5703125" style="1" customWidth="1"/>
    <col min="2581" max="2581" width="17.140625" style="1" customWidth="1"/>
    <col min="2582" max="2582" width="16" style="1" customWidth="1"/>
    <col min="2583" max="2583" width="16.28515625" style="1" customWidth="1"/>
    <col min="2584" max="2586" width="13.5703125" style="1" customWidth="1"/>
    <col min="2587" max="2587" width="10.7109375" style="1" customWidth="1"/>
    <col min="2588" max="2589" width="10.42578125" style="1" customWidth="1"/>
    <col min="2590" max="2791" width="9" style="1"/>
    <col min="2792" max="2792" width="5.42578125" style="1" customWidth="1"/>
    <col min="2793" max="2793" width="29.140625" style="1" customWidth="1"/>
    <col min="2794" max="2794" width="13.85546875" style="1" customWidth="1"/>
    <col min="2795" max="2795" width="12.28515625" style="1" customWidth="1"/>
    <col min="2796" max="2796" width="11.7109375" style="1" customWidth="1"/>
    <col min="2797" max="2797" width="12.140625" style="1" customWidth="1"/>
    <col min="2798" max="2798" width="14" style="1" customWidth="1"/>
    <col min="2799" max="2799" width="13.28515625" style="1" customWidth="1"/>
    <col min="2800" max="2800" width="9.28515625" style="1" customWidth="1"/>
    <col min="2801" max="2801" width="11.28515625" style="1" customWidth="1"/>
    <col min="2802" max="2802" width="11" style="1" customWidth="1"/>
    <col min="2803" max="2803" width="11.140625" style="1" customWidth="1"/>
    <col min="2804" max="2804" width="12.7109375" style="1" customWidth="1"/>
    <col min="2805" max="2806" width="13.28515625" style="1" customWidth="1"/>
    <col min="2807" max="2807" width="11.7109375" style="1" customWidth="1"/>
    <col min="2808" max="2809" width="11.5703125" style="1" customWidth="1"/>
    <col min="2810" max="2810" width="11" style="1" customWidth="1"/>
    <col min="2811" max="2811" width="17.28515625" style="1" customWidth="1"/>
    <col min="2812" max="2812" width="15.42578125" style="1" customWidth="1"/>
    <col min="2813" max="2813" width="9.7109375" style="1" customWidth="1"/>
    <col min="2814" max="2814" width="16" style="1" customWidth="1"/>
    <col min="2815" max="2815" width="14.7109375" style="1" customWidth="1"/>
    <col min="2816" max="2817" width="14.5703125" style="1" customWidth="1"/>
    <col min="2818" max="2818" width="12.5703125" style="1" customWidth="1"/>
    <col min="2819" max="2819" width="9.7109375" style="1" customWidth="1"/>
    <col min="2820" max="2820" width="10.42578125" style="1" customWidth="1"/>
    <col min="2821" max="2824" width="12.5703125" style="1" customWidth="1"/>
    <col min="2825" max="2825" width="15.28515625" style="1" customWidth="1"/>
    <col min="2826" max="2826" width="12.5703125" style="1" customWidth="1"/>
    <col min="2827" max="2827" width="16.140625" style="1" customWidth="1"/>
    <col min="2828" max="2828" width="16.42578125" style="1" customWidth="1"/>
    <col min="2829" max="2829" width="15.42578125" style="1" customWidth="1"/>
    <col min="2830" max="2830" width="16.42578125" style="1" customWidth="1"/>
    <col min="2831" max="2831" width="13.85546875" style="1" customWidth="1"/>
    <col min="2832" max="2832" width="9.7109375" style="1" customWidth="1"/>
    <col min="2833" max="2835" width="9.5703125" style="1" customWidth="1"/>
    <col min="2836" max="2836" width="15.5703125" style="1" customWidth="1"/>
    <col min="2837" max="2837" width="17.140625" style="1" customWidth="1"/>
    <col min="2838" max="2838" width="16" style="1" customWidth="1"/>
    <col min="2839" max="2839" width="16.28515625" style="1" customWidth="1"/>
    <col min="2840" max="2842" width="13.5703125" style="1" customWidth="1"/>
    <col min="2843" max="2843" width="10.7109375" style="1" customWidth="1"/>
    <col min="2844" max="2845" width="10.42578125" style="1" customWidth="1"/>
    <col min="2846" max="3047" width="9" style="1"/>
    <col min="3048" max="3048" width="5.42578125" style="1" customWidth="1"/>
    <col min="3049" max="3049" width="29.140625" style="1" customWidth="1"/>
    <col min="3050" max="3050" width="13.85546875" style="1" customWidth="1"/>
    <col min="3051" max="3051" width="12.28515625" style="1" customWidth="1"/>
    <col min="3052" max="3052" width="11.7109375" style="1" customWidth="1"/>
    <col min="3053" max="3053" width="12.140625" style="1" customWidth="1"/>
    <col min="3054" max="3054" width="14" style="1" customWidth="1"/>
    <col min="3055" max="3055" width="13.28515625" style="1" customWidth="1"/>
    <col min="3056" max="3056" width="9.28515625" style="1" customWidth="1"/>
    <col min="3057" max="3057" width="11.28515625" style="1" customWidth="1"/>
    <col min="3058" max="3058" width="11" style="1" customWidth="1"/>
    <col min="3059" max="3059" width="11.140625" style="1" customWidth="1"/>
    <col min="3060" max="3060" width="12.7109375" style="1" customWidth="1"/>
    <col min="3061" max="3062" width="13.28515625" style="1" customWidth="1"/>
    <col min="3063" max="3063" width="11.7109375" style="1" customWidth="1"/>
    <col min="3064" max="3065" width="11.5703125" style="1" customWidth="1"/>
    <col min="3066" max="3066" width="11" style="1" customWidth="1"/>
    <col min="3067" max="3067" width="17.28515625" style="1" customWidth="1"/>
    <col min="3068" max="3068" width="15.42578125" style="1" customWidth="1"/>
    <col min="3069" max="3069" width="9.7109375" style="1" customWidth="1"/>
    <col min="3070" max="3070" width="16" style="1" customWidth="1"/>
    <col min="3071" max="3071" width="14.7109375" style="1" customWidth="1"/>
    <col min="3072" max="3073" width="14.5703125" style="1" customWidth="1"/>
    <col min="3074" max="3074" width="12.5703125" style="1" customWidth="1"/>
    <col min="3075" max="3075" width="9.7109375" style="1" customWidth="1"/>
    <col min="3076" max="3076" width="10.42578125" style="1" customWidth="1"/>
    <col min="3077" max="3080" width="12.5703125" style="1" customWidth="1"/>
    <col min="3081" max="3081" width="15.28515625" style="1" customWidth="1"/>
    <col min="3082" max="3082" width="12.5703125" style="1" customWidth="1"/>
    <col min="3083" max="3083" width="16.140625" style="1" customWidth="1"/>
    <col min="3084" max="3084" width="16.42578125" style="1" customWidth="1"/>
    <col min="3085" max="3085" width="15.42578125" style="1" customWidth="1"/>
    <col min="3086" max="3086" width="16.42578125" style="1" customWidth="1"/>
    <col min="3087" max="3087" width="13.85546875" style="1" customWidth="1"/>
    <col min="3088" max="3088" width="9.7109375" style="1" customWidth="1"/>
    <col min="3089" max="3091" width="9.5703125" style="1" customWidth="1"/>
    <col min="3092" max="3092" width="15.5703125" style="1" customWidth="1"/>
    <col min="3093" max="3093" width="17.140625" style="1" customWidth="1"/>
    <col min="3094" max="3094" width="16" style="1" customWidth="1"/>
    <col min="3095" max="3095" width="16.28515625" style="1" customWidth="1"/>
    <col min="3096" max="3098" width="13.5703125" style="1" customWidth="1"/>
    <col min="3099" max="3099" width="10.7109375" style="1" customWidth="1"/>
    <col min="3100" max="3101" width="10.42578125" style="1" customWidth="1"/>
    <col min="3102" max="3303" width="9" style="1"/>
    <col min="3304" max="3304" width="5.42578125" style="1" customWidth="1"/>
    <col min="3305" max="3305" width="29.140625" style="1" customWidth="1"/>
    <col min="3306" max="3306" width="13.85546875" style="1" customWidth="1"/>
    <col min="3307" max="3307" width="12.28515625" style="1" customWidth="1"/>
    <col min="3308" max="3308" width="11.7109375" style="1" customWidth="1"/>
    <col min="3309" max="3309" width="12.140625" style="1" customWidth="1"/>
    <col min="3310" max="3310" width="14" style="1" customWidth="1"/>
    <col min="3311" max="3311" width="13.28515625" style="1" customWidth="1"/>
    <col min="3312" max="3312" width="9.28515625" style="1" customWidth="1"/>
    <col min="3313" max="3313" width="11.28515625" style="1" customWidth="1"/>
    <col min="3314" max="3314" width="11" style="1" customWidth="1"/>
    <col min="3315" max="3315" width="11.140625" style="1" customWidth="1"/>
    <col min="3316" max="3316" width="12.7109375" style="1" customWidth="1"/>
    <col min="3317" max="3318" width="13.28515625" style="1" customWidth="1"/>
    <col min="3319" max="3319" width="11.7109375" style="1" customWidth="1"/>
    <col min="3320" max="3321" width="11.5703125" style="1" customWidth="1"/>
    <col min="3322" max="3322" width="11" style="1" customWidth="1"/>
    <col min="3323" max="3323" width="17.28515625" style="1" customWidth="1"/>
    <col min="3324" max="3324" width="15.42578125" style="1" customWidth="1"/>
    <col min="3325" max="3325" width="9.7109375" style="1" customWidth="1"/>
    <col min="3326" max="3326" width="16" style="1" customWidth="1"/>
    <col min="3327" max="3327" width="14.7109375" style="1" customWidth="1"/>
    <col min="3328" max="3329" width="14.5703125" style="1" customWidth="1"/>
    <col min="3330" max="3330" width="12.5703125" style="1" customWidth="1"/>
    <col min="3331" max="3331" width="9.7109375" style="1" customWidth="1"/>
    <col min="3332" max="3332" width="10.42578125" style="1" customWidth="1"/>
    <col min="3333" max="3336" width="12.5703125" style="1" customWidth="1"/>
    <col min="3337" max="3337" width="15.28515625" style="1" customWidth="1"/>
    <col min="3338" max="3338" width="12.5703125" style="1" customWidth="1"/>
    <col min="3339" max="3339" width="16.140625" style="1" customWidth="1"/>
    <col min="3340" max="3340" width="16.42578125" style="1" customWidth="1"/>
    <col min="3341" max="3341" width="15.42578125" style="1" customWidth="1"/>
    <col min="3342" max="3342" width="16.42578125" style="1" customWidth="1"/>
    <col min="3343" max="3343" width="13.85546875" style="1" customWidth="1"/>
    <col min="3344" max="3344" width="9.7109375" style="1" customWidth="1"/>
    <col min="3345" max="3347" width="9.5703125" style="1" customWidth="1"/>
    <col min="3348" max="3348" width="15.5703125" style="1" customWidth="1"/>
    <col min="3349" max="3349" width="17.140625" style="1" customWidth="1"/>
    <col min="3350" max="3350" width="16" style="1" customWidth="1"/>
    <col min="3351" max="3351" width="16.28515625" style="1" customWidth="1"/>
    <col min="3352" max="3354" width="13.5703125" style="1" customWidth="1"/>
    <col min="3355" max="3355" width="10.7109375" style="1" customWidth="1"/>
    <col min="3356" max="3357" width="10.42578125" style="1" customWidth="1"/>
    <col min="3358" max="3559" width="9" style="1"/>
    <col min="3560" max="3560" width="5.42578125" style="1" customWidth="1"/>
    <col min="3561" max="3561" width="29.140625" style="1" customWidth="1"/>
    <col min="3562" max="3562" width="13.85546875" style="1" customWidth="1"/>
    <col min="3563" max="3563" width="12.28515625" style="1" customWidth="1"/>
    <col min="3564" max="3564" width="11.7109375" style="1" customWidth="1"/>
    <col min="3565" max="3565" width="12.140625" style="1" customWidth="1"/>
    <col min="3566" max="3566" width="14" style="1" customWidth="1"/>
    <col min="3567" max="3567" width="13.28515625" style="1" customWidth="1"/>
    <col min="3568" max="3568" width="9.28515625" style="1" customWidth="1"/>
    <col min="3569" max="3569" width="11.28515625" style="1" customWidth="1"/>
    <col min="3570" max="3570" width="11" style="1" customWidth="1"/>
    <col min="3571" max="3571" width="11.140625" style="1" customWidth="1"/>
    <col min="3572" max="3572" width="12.7109375" style="1" customWidth="1"/>
    <col min="3573" max="3574" width="13.28515625" style="1" customWidth="1"/>
    <col min="3575" max="3575" width="11.7109375" style="1" customWidth="1"/>
    <col min="3576" max="3577" width="11.5703125" style="1" customWidth="1"/>
    <col min="3578" max="3578" width="11" style="1" customWidth="1"/>
    <col min="3579" max="3579" width="17.28515625" style="1" customWidth="1"/>
    <col min="3580" max="3580" width="15.42578125" style="1" customWidth="1"/>
    <col min="3581" max="3581" width="9.7109375" style="1" customWidth="1"/>
    <col min="3582" max="3582" width="16" style="1" customWidth="1"/>
    <col min="3583" max="3583" width="14.7109375" style="1" customWidth="1"/>
    <col min="3584" max="3585" width="14.5703125" style="1" customWidth="1"/>
    <col min="3586" max="3586" width="12.5703125" style="1" customWidth="1"/>
    <col min="3587" max="3587" width="9.7109375" style="1" customWidth="1"/>
    <col min="3588" max="3588" width="10.42578125" style="1" customWidth="1"/>
    <col min="3589" max="3592" width="12.5703125" style="1" customWidth="1"/>
    <col min="3593" max="3593" width="15.28515625" style="1" customWidth="1"/>
    <col min="3594" max="3594" width="12.5703125" style="1" customWidth="1"/>
    <col min="3595" max="3595" width="16.140625" style="1" customWidth="1"/>
    <col min="3596" max="3596" width="16.42578125" style="1" customWidth="1"/>
    <col min="3597" max="3597" width="15.42578125" style="1" customWidth="1"/>
    <col min="3598" max="3598" width="16.42578125" style="1" customWidth="1"/>
    <col min="3599" max="3599" width="13.85546875" style="1" customWidth="1"/>
    <col min="3600" max="3600" width="9.7109375" style="1" customWidth="1"/>
    <col min="3601" max="3603" width="9.5703125" style="1" customWidth="1"/>
    <col min="3604" max="3604" width="15.5703125" style="1" customWidth="1"/>
    <col min="3605" max="3605" width="17.140625" style="1" customWidth="1"/>
    <col min="3606" max="3606" width="16" style="1" customWidth="1"/>
    <col min="3607" max="3607" width="16.28515625" style="1" customWidth="1"/>
    <col min="3608" max="3610" width="13.5703125" style="1" customWidth="1"/>
    <col min="3611" max="3611" width="10.7109375" style="1" customWidth="1"/>
    <col min="3612" max="3613" width="10.42578125" style="1" customWidth="1"/>
    <col min="3614" max="3815" width="9" style="1"/>
    <col min="3816" max="3816" width="5.42578125" style="1" customWidth="1"/>
    <col min="3817" max="3817" width="29.140625" style="1" customWidth="1"/>
    <col min="3818" max="3818" width="13.85546875" style="1" customWidth="1"/>
    <col min="3819" max="3819" width="12.28515625" style="1" customWidth="1"/>
    <col min="3820" max="3820" width="11.7109375" style="1" customWidth="1"/>
    <col min="3821" max="3821" width="12.140625" style="1" customWidth="1"/>
    <col min="3822" max="3822" width="14" style="1" customWidth="1"/>
    <col min="3823" max="3823" width="13.28515625" style="1" customWidth="1"/>
    <col min="3824" max="3824" width="9.28515625" style="1" customWidth="1"/>
    <col min="3825" max="3825" width="11.28515625" style="1" customWidth="1"/>
    <col min="3826" max="3826" width="11" style="1" customWidth="1"/>
    <col min="3827" max="3827" width="11.140625" style="1" customWidth="1"/>
    <col min="3828" max="3828" width="12.7109375" style="1" customWidth="1"/>
    <col min="3829" max="3830" width="13.28515625" style="1" customWidth="1"/>
    <col min="3831" max="3831" width="11.7109375" style="1" customWidth="1"/>
    <col min="3832" max="3833" width="11.5703125" style="1" customWidth="1"/>
    <col min="3834" max="3834" width="11" style="1" customWidth="1"/>
    <col min="3835" max="3835" width="17.28515625" style="1" customWidth="1"/>
    <col min="3836" max="3836" width="15.42578125" style="1" customWidth="1"/>
    <col min="3837" max="3837" width="9.7109375" style="1" customWidth="1"/>
    <col min="3838" max="3838" width="16" style="1" customWidth="1"/>
    <col min="3839" max="3839" width="14.7109375" style="1" customWidth="1"/>
    <col min="3840" max="3841" width="14.5703125" style="1" customWidth="1"/>
    <col min="3842" max="3842" width="12.5703125" style="1" customWidth="1"/>
    <col min="3843" max="3843" width="9.7109375" style="1" customWidth="1"/>
    <col min="3844" max="3844" width="10.42578125" style="1" customWidth="1"/>
    <col min="3845" max="3848" width="12.5703125" style="1" customWidth="1"/>
    <col min="3849" max="3849" width="15.28515625" style="1" customWidth="1"/>
    <col min="3850" max="3850" width="12.5703125" style="1" customWidth="1"/>
    <col min="3851" max="3851" width="16.140625" style="1" customWidth="1"/>
    <col min="3852" max="3852" width="16.42578125" style="1" customWidth="1"/>
    <col min="3853" max="3853" width="15.42578125" style="1" customWidth="1"/>
    <col min="3854" max="3854" width="16.42578125" style="1" customWidth="1"/>
    <col min="3855" max="3855" width="13.85546875" style="1" customWidth="1"/>
    <col min="3856" max="3856" width="9.7109375" style="1" customWidth="1"/>
    <col min="3857" max="3859" width="9.5703125" style="1" customWidth="1"/>
    <col min="3860" max="3860" width="15.5703125" style="1" customWidth="1"/>
    <col min="3861" max="3861" width="17.140625" style="1" customWidth="1"/>
    <col min="3862" max="3862" width="16" style="1" customWidth="1"/>
    <col min="3863" max="3863" width="16.28515625" style="1" customWidth="1"/>
    <col min="3864" max="3866" width="13.5703125" style="1" customWidth="1"/>
    <col min="3867" max="3867" width="10.7109375" style="1" customWidth="1"/>
    <col min="3868" max="3869" width="10.42578125" style="1" customWidth="1"/>
    <col min="3870" max="4071" width="9" style="1"/>
    <col min="4072" max="4072" width="5.42578125" style="1" customWidth="1"/>
    <col min="4073" max="4073" width="29.140625" style="1" customWidth="1"/>
    <col min="4074" max="4074" width="13.85546875" style="1" customWidth="1"/>
    <col min="4075" max="4075" width="12.28515625" style="1" customWidth="1"/>
    <col min="4076" max="4076" width="11.7109375" style="1" customWidth="1"/>
    <col min="4077" max="4077" width="12.140625" style="1" customWidth="1"/>
    <col min="4078" max="4078" width="14" style="1" customWidth="1"/>
    <col min="4079" max="4079" width="13.28515625" style="1" customWidth="1"/>
    <col min="4080" max="4080" width="9.28515625" style="1" customWidth="1"/>
    <col min="4081" max="4081" width="11.28515625" style="1" customWidth="1"/>
    <col min="4082" max="4082" width="11" style="1" customWidth="1"/>
    <col min="4083" max="4083" width="11.140625" style="1" customWidth="1"/>
    <col min="4084" max="4084" width="12.7109375" style="1" customWidth="1"/>
    <col min="4085" max="4086" width="13.28515625" style="1" customWidth="1"/>
    <col min="4087" max="4087" width="11.7109375" style="1" customWidth="1"/>
    <col min="4088" max="4089" width="11.5703125" style="1" customWidth="1"/>
    <col min="4090" max="4090" width="11" style="1" customWidth="1"/>
    <col min="4091" max="4091" width="17.28515625" style="1" customWidth="1"/>
    <col min="4092" max="4092" width="15.42578125" style="1" customWidth="1"/>
    <col min="4093" max="4093" width="9.7109375" style="1" customWidth="1"/>
    <col min="4094" max="4094" width="16" style="1" customWidth="1"/>
    <col min="4095" max="4095" width="14.7109375" style="1" customWidth="1"/>
    <col min="4096" max="4097" width="14.5703125" style="1" customWidth="1"/>
    <col min="4098" max="4098" width="12.5703125" style="1" customWidth="1"/>
    <col min="4099" max="4099" width="9.7109375" style="1" customWidth="1"/>
    <col min="4100" max="4100" width="10.42578125" style="1" customWidth="1"/>
    <col min="4101" max="4104" width="12.5703125" style="1" customWidth="1"/>
    <col min="4105" max="4105" width="15.28515625" style="1" customWidth="1"/>
    <col min="4106" max="4106" width="12.5703125" style="1" customWidth="1"/>
    <col min="4107" max="4107" width="16.140625" style="1" customWidth="1"/>
    <col min="4108" max="4108" width="16.42578125" style="1" customWidth="1"/>
    <col min="4109" max="4109" width="15.42578125" style="1" customWidth="1"/>
    <col min="4110" max="4110" width="16.42578125" style="1" customWidth="1"/>
    <col min="4111" max="4111" width="13.85546875" style="1" customWidth="1"/>
    <col min="4112" max="4112" width="9.7109375" style="1" customWidth="1"/>
    <col min="4113" max="4115" width="9.5703125" style="1" customWidth="1"/>
    <col min="4116" max="4116" width="15.5703125" style="1" customWidth="1"/>
    <col min="4117" max="4117" width="17.140625" style="1" customWidth="1"/>
    <col min="4118" max="4118" width="16" style="1" customWidth="1"/>
    <col min="4119" max="4119" width="16.28515625" style="1" customWidth="1"/>
    <col min="4120" max="4122" width="13.5703125" style="1" customWidth="1"/>
    <col min="4123" max="4123" width="10.7109375" style="1" customWidth="1"/>
    <col min="4124" max="4125" width="10.42578125" style="1" customWidth="1"/>
    <col min="4126" max="4327" width="9" style="1"/>
    <col min="4328" max="4328" width="5.42578125" style="1" customWidth="1"/>
    <col min="4329" max="4329" width="29.140625" style="1" customWidth="1"/>
    <col min="4330" max="4330" width="13.85546875" style="1" customWidth="1"/>
    <col min="4331" max="4331" width="12.28515625" style="1" customWidth="1"/>
    <col min="4332" max="4332" width="11.7109375" style="1" customWidth="1"/>
    <col min="4333" max="4333" width="12.140625" style="1" customWidth="1"/>
    <col min="4334" max="4334" width="14" style="1" customWidth="1"/>
    <col min="4335" max="4335" width="13.28515625" style="1" customWidth="1"/>
    <col min="4336" max="4336" width="9.28515625" style="1" customWidth="1"/>
    <col min="4337" max="4337" width="11.28515625" style="1" customWidth="1"/>
    <col min="4338" max="4338" width="11" style="1" customWidth="1"/>
    <col min="4339" max="4339" width="11.140625" style="1" customWidth="1"/>
    <col min="4340" max="4340" width="12.7109375" style="1" customWidth="1"/>
    <col min="4341" max="4342" width="13.28515625" style="1" customWidth="1"/>
    <col min="4343" max="4343" width="11.7109375" style="1" customWidth="1"/>
    <col min="4344" max="4345" width="11.5703125" style="1" customWidth="1"/>
    <col min="4346" max="4346" width="11" style="1" customWidth="1"/>
    <col min="4347" max="4347" width="17.28515625" style="1" customWidth="1"/>
    <col min="4348" max="4348" width="15.42578125" style="1" customWidth="1"/>
    <col min="4349" max="4349" width="9.7109375" style="1" customWidth="1"/>
    <col min="4350" max="4350" width="16" style="1" customWidth="1"/>
    <col min="4351" max="4351" width="14.7109375" style="1" customWidth="1"/>
    <col min="4352" max="4353" width="14.5703125" style="1" customWidth="1"/>
    <col min="4354" max="4354" width="12.5703125" style="1" customWidth="1"/>
    <col min="4355" max="4355" width="9.7109375" style="1" customWidth="1"/>
    <col min="4356" max="4356" width="10.42578125" style="1" customWidth="1"/>
    <col min="4357" max="4360" width="12.5703125" style="1" customWidth="1"/>
    <col min="4361" max="4361" width="15.28515625" style="1" customWidth="1"/>
    <col min="4362" max="4362" width="12.5703125" style="1" customWidth="1"/>
    <col min="4363" max="4363" width="16.140625" style="1" customWidth="1"/>
    <col min="4364" max="4364" width="16.42578125" style="1" customWidth="1"/>
    <col min="4365" max="4365" width="15.42578125" style="1" customWidth="1"/>
    <col min="4366" max="4366" width="16.42578125" style="1" customWidth="1"/>
    <col min="4367" max="4367" width="13.85546875" style="1" customWidth="1"/>
    <col min="4368" max="4368" width="9.7109375" style="1" customWidth="1"/>
    <col min="4369" max="4371" width="9.5703125" style="1" customWidth="1"/>
    <col min="4372" max="4372" width="15.5703125" style="1" customWidth="1"/>
    <col min="4373" max="4373" width="17.140625" style="1" customWidth="1"/>
    <col min="4374" max="4374" width="16" style="1" customWidth="1"/>
    <col min="4375" max="4375" width="16.28515625" style="1" customWidth="1"/>
    <col min="4376" max="4378" width="13.5703125" style="1" customWidth="1"/>
    <col min="4379" max="4379" width="10.7109375" style="1" customWidth="1"/>
    <col min="4380" max="4381" width="10.42578125" style="1" customWidth="1"/>
    <col min="4382" max="4583" width="9" style="1"/>
    <col min="4584" max="4584" width="5.42578125" style="1" customWidth="1"/>
    <col min="4585" max="4585" width="29.140625" style="1" customWidth="1"/>
    <col min="4586" max="4586" width="13.85546875" style="1" customWidth="1"/>
    <col min="4587" max="4587" width="12.28515625" style="1" customWidth="1"/>
    <col min="4588" max="4588" width="11.7109375" style="1" customWidth="1"/>
    <col min="4589" max="4589" width="12.140625" style="1" customWidth="1"/>
    <col min="4590" max="4590" width="14" style="1" customWidth="1"/>
    <col min="4591" max="4591" width="13.28515625" style="1" customWidth="1"/>
    <col min="4592" max="4592" width="9.28515625" style="1" customWidth="1"/>
    <col min="4593" max="4593" width="11.28515625" style="1" customWidth="1"/>
    <col min="4594" max="4594" width="11" style="1" customWidth="1"/>
    <col min="4595" max="4595" width="11.140625" style="1" customWidth="1"/>
    <col min="4596" max="4596" width="12.7109375" style="1" customWidth="1"/>
    <col min="4597" max="4598" width="13.28515625" style="1" customWidth="1"/>
    <col min="4599" max="4599" width="11.7109375" style="1" customWidth="1"/>
    <col min="4600" max="4601" width="11.5703125" style="1" customWidth="1"/>
    <col min="4602" max="4602" width="11" style="1" customWidth="1"/>
    <col min="4603" max="4603" width="17.28515625" style="1" customWidth="1"/>
    <col min="4604" max="4604" width="15.42578125" style="1" customWidth="1"/>
    <col min="4605" max="4605" width="9.7109375" style="1" customWidth="1"/>
    <col min="4606" max="4606" width="16" style="1" customWidth="1"/>
    <col min="4607" max="4607" width="14.7109375" style="1" customWidth="1"/>
    <col min="4608" max="4609" width="14.5703125" style="1" customWidth="1"/>
    <col min="4610" max="4610" width="12.5703125" style="1" customWidth="1"/>
    <col min="4611" max="4611" width="9.7109375" style="1" customWidth="1"/>
    <col min="4612" max="4612" width="10.42578125" style="1" customWidth="1"/>
    <col min="4613" max="4616" width="12.5703125" style="1" customWidth="1"/>
    <col min="4617" max="4617" width="15.28515625" style="1" customWidth="1"/>
    <col min="4618" max="4618" width="12.5703125" style="1" customWidth="1"/>
    <col min="4619" max="4619" width="16.140625" style="1" customWidth="1"/>
    <col min="4620" max="4620" width="16.42578125" style="1" customWidth="1"/>
    <col min="4621" max="4621" width="15.42578125" style="1" customWidth="1"/>
    <col min="4622" max="4622" width="16.42578125" style="1" customWidth="1"/>
    <col min="4623" max="4623" width="13.85546875" style="1" customWidth="1"/>
    <col min="4624" max="4624" width="9.7109375" style="1" customWidth="1"/>
    <col min="4625" max="4627" width="9.5703125" style="1" customWidth="1"/>
    <col min="4628" max="4628" width="15.5703125" style="1" customWidth="1"/>
    <col min="4629" max="4629" width="17.140625" style="1" customWidth="1"/>
    <col min="4630" max="4630" width="16" style="1" customWidth="1"/>
    <col min="4631" max="4631" width="16.28515625" style="1" customWidth="1"/>
    <col min="4632" max="4634" width="13.5703125" style="1" customWidth="1"/>
    <col min="4635" max="4635" width="10.7109375" style="1" customWidth="1"/>
    <col min="4636" max="4637" width="10.42578125" style="1" customWidth="1"/>
    <col min="4638" max="4839" width="9" style="1"/>
    <col min="4840" max="4840" width="5.42578125" style="1" customWidth="1"/>
    <col min="4841" max="4841" width="29.140625" style="1" customWidth="1"/>
    <col min="4842" max="4842" width="13.85546875" style="1" customWidth="1"/>
    <col min="4843" max="4843" width="12.28515625" style="1" customWidth="1"/>
    <col min="4844" max="4844" width="11.7109375" style="1" customWidth="1"/>
    <col min="4845" max="4845" width="12.140625" style="1" customWidth="1"/>
    <col min="4846" max="4846" width="14" style="1" customWidth="1"/>
    <col min="4847" max="4847" width="13.28515625" style="1" customWidth="1"/>
    <col min="4848" max="4848" width="9.28515625" style="1" customWidth="1"/>
    <col min="4849" max="4849" width="11.28515625" style="1" customWidth="1"/>
    <col min="4850" max="4850" width="11" style="1" customWidth="1"/>
    <col min="4851" max="4851" width="11.140625" style="1" customWidth="1"/>
    <col min="4852" max="4852" width="12.7109375" style="1" customWidth="1"/>
    <col min="4853" max="4854" width="13.28515625" style="1" customWidth="1"/>
    <col min="4855" max="4855" width="11.7109375" style="1" customWidth="1"/>
    <col min="4856" max="4857" width="11.5703125" style="1" customWidth="1"/>
    <col min="4858" max="4858" width="11" style="1" customWidth="1"/>
    <col min="4859" max="4859" width="17.28515625" style="1" customWidth="1"/>
    <col min="4860" max="4860" width="15.42578125" style="1" customWidth="1"/>
    <col min="4861" max="4861" width="9.7109375" style="1" customWidth="1"/>
    <col min="4862" max="4862" width="16" style="1" customWidth="1"/>
    <col min="4863" max="4863" width="14.7109375" style="1" customWidth="1"/>
    <col min="4864" max="4865" width="14.5703125" style="1" customWidth="1"/>
    <col min="4866" max="4866" width="12.5703125" style="1" customWidth="1"/>
    <col min="4867" max="4867" width="9.7109375" style="1" customWidth="1"/>
    <col min="4868" max="4868" width="10.42578125" style="1" customWidth="1"/>
    <col min="4869" max="4872" width="12.5703125" style="1" customWidth="1"/>
    <col min="4873" max="4873" width="15.28515625" style="1" customWidth="1"/>
    <col min="4874" max="4874" width="12.5703125" style="1" customWidth="1"/>
    <col min="4875" max="4875" width="16.140625" style="1" customWidth="1"/>
    <col min="4876" max="4876" width="16.42578125" style="1" customWidth="1"/>
    <col min="4877" max="4877" width="15.42578125" style="1" customWidth="1"/>
    <col min="4878" max="4878" width="16.42578125" style="1" customWidth="1"/>
    <col min="4879" max="4879" width="13.85546875" style="1" customWidth="1"/>
    <col min="4880" max="4880" width="9.7109375" style="1" customWidth="1"/>
    <col min="4881" max="4883" width="9.5703125" style="1" customWidth="1"/>
    <col min="4884" max="4884" width="15.5703125" style="1" customWidth="1"/>
    <col min="4885" max="4885" width="17.140625" style="1" customWidth="1"/>
    <col min="4886" max="4886" width="16" style="1" customWidth="1"/>
    <col min="4887" max="4887" width="16.28515625" style="1" customWidth="1"/>
    <col min="4888" max="4890" width="13.5703125" style="1" customWidth="1"/>
    <col min="4891" max="4891" width="10.7109375" style="1" customWidth="1"/>
    <col min="4892" max="4893" width="10.42578125" style="1" customWidth="1"/>
    <col min="4894" max="5095" width="9" style="1"/>
    <col min="5096" max="5096" width="5.42578125" style="1" customWidth="1"/>
    <col min="5097" max="5097" width="29.140625" style="1" customWidth="1"/>
    <col min="5098" max="5098" width="13.85546875" style="1" customWidth="1"/>
    <col min="5099" max="5099" width="12.28515625" style="1" customWidth="1"/>
    <col min="5100" max="5100" width="11.7109375" style="1" customWidth="1"/>
    <col min="5101" max="5101" width="12.140625" style="1" customWidth="1"/>
    <col min="5102" max="5102" width="14" style="1" customWidth="1"/>
    <col min="5103" max="5103" width="13.28515625" style="1" customWidth="1"/>
    <col min="5104" max="5104" width="9.28515625" style="1" customWidth="1"/>
    <col min="5105" max="5105" width="11.28515625" style="1" customWidth="1"/>
    <col min="5106" max="5106" width="11" style="1" customWidth="1"/>
    <col min="5107" max="5107" width="11.140625" style="1" customWidth="1"/>
    <col min="5108" max="5108" width="12.7109375" style="1" customWidth="1"/>
    <col min="5109" max="5110" width="13.28515625" style="1" customWidth="1"/>
    <col min="5111" max="5111" width="11.7109375" style="1" customWidth="1"/>
    <col min="5112" max="5113" width="11.5703125" style="1" customWidth="1"/>
    <col min="5114" max="5114" width="11" style="1" customWidth="1"/>
    <col min="5115" max="5115" width="17.28515625" style="1" customWidth="1"/>
    <col min="5116" max="5116" width="15.42578125" style="1" customWidth="1"/>
    <col min="5117" max="5117" width="9.7109375" style="1" customWidth="1"/>
    <col min="5118" max="5118" width="16" style="1" customWidth="1"/>
    <col min="5119" max="5119" width="14.7109375" style="1" customWidth="1"/>
    <col min="5120" max="5121" width="14.5703125" style="1" customWidth="1"/>
    <col min="5122" max="5122" width="12.5703125" style="1" customWidth="1"/>
    <col min="5123" max="5123" width="9.7109375" style="1" customWidth="1"/>
    <col min="5124" max="5124" width="10.42578125" style="1" customWidth="1"/>
    <col min="5125" max="5128" width="12.5703125" style="1" customWidth="1"/>
    <col min="5129" max="5129" width="15.28515625" style="1" customWidth="1"/>
    <col min="5130" max="5130" width="12.5703125" style="1" customWidth="1"/>
    <col min="5131" max="5131" width="16.140625" style="1" customWidth="1"/>
    <col min="5132" max="5132" width="16.42578125" style="1" customWidth="1"/>
    <col min="5133" max="5133" width="15.42578125" style="1" customWidth="1"/>
    <col min="5134" max="5134" width="16.42578125" style="1" customWidth="1"/>
    <col min="5135" max="5135" width="13.85546875" style="1" customWidth="1"/>
    <col min="5136" max="5136" width="9.7109375" style="1" customWidth="1"/>
    <col min="5137" max="5139" width="9.5703125" style="1" customWidth="1"/>
    <col min="5140" max="5140" width="15.5703125" style="1" customWidth="1"/>
    <col min="5141" max="5141" width="17.140625" style="1" customWidth="1"/>
    <col min="5142" max="5142" width="16" style="1" customWidth="1"/>
    <col min="5143" max="5143" width="16.28515625" style="1" customWidth="1"/>
    <col min="5144" max="5146" width="13.5703125" style="1" customWidth="1"/>
    <col min="5147" max="5147" width="10.7109375" style="1" customWidth="1"/>
    <col min="5148" max="5149" width="10.42578125" style="1" customWidth="1"/>
    <col min="5150" max="5351" width="9" style="1"/>
    <col min="5352" max="5352" width="5.42578125" style="1" customWidth="1"/>
    <col min="5353" max="5353" width="29.140625" style="1" customWidth="1"/>
    <col min="5354" max="5354" width="13.85546875" style="1" customWidth="1"/>
    <col min="5355" max="5355" width="12.28515625" style="1" customWidth="1"/>
    <col min="5356" max="5356" width="11.7109375" style="1" customWidth="1"/>
    <col min="5357" max="5357" width="12.140625" style="1" customWidth="1"/>
    <col min="5358" max="5358" width="14" style="1" customWidth="1"/>
    <col min="5359" max="5359" width="13.28515625" style="1" customWidth="1"/>
    <col min="5360" max="5360" width="9.28515625" style="1" customWidth="1"/>
    <col min="5361" max="5361" width="11.28515625" style="1" customWidth="1"/>
    <col min="5362" max="5362" width="11" style="1" customWidth="1"/>
    <col min="5363" max="5363" width="11.140625" style="1" customWidth="1"/>
    <col min="5364" max="5364" width="12.7109375" style="1" customWidth="1"/>
    <col min="5365" max="5366" width="13.28515625" style="1" customWidth="1"/>
    <col min="5367" max="5367" width="11.7109375" style="1" customWidth="1"/>
    <col min="5368" max="5369" width="11.5703125" style="1" customWidth="1"/>
    <col min="5370" max="5370" width="11" style="1" customWidth="1"/>
    <col min="5371" max="5371" width="17.28515625" style="1" customWidth="1"/>
    <col min="5372" max="5372" width="15.42578125" style="1" customWidth="1"/>
    <col min="5373" max="5373" width="9.7109375" style="1" customWidth="1"/>
    <col min="5374" max="5374" width="16" style="1" customWidth="1"/>
    <col min="5375" max="5375" width="14.7109375" style="1" customWidth="1"/>
    <col min="5376" max="5377" width="14.5703125" style="1" customWidth="1"/>
    <col min="5378" max="5378" width="12.5703125" style="1" customWidth="1"/>
    <col min="5379" max="5379" width="9.7109375" style="1" customWidth="1"/>
    <col min="5380" max="5380" width="10.42578125" style="1" customWidth="1"/>
    <col min="5381" max="5384" width="12.5703125" style="1" customWidth="1"/>
    <col min="5385" max="5385" width="15.28515625" style="1" customWidth="1"/>
    <col min="5386" max="5386" width="12.5703125" style="1" customWidth="1"/>
    <col min="5387" max="5387" width="16.140625" style="1" customWidth="1"/>
    <col min="5388" max="5388" width="16.42578125" style="1" customWidth="1"/>
    <col min="5389" max="5389" width="15.42578125" style="1" customWidth="1"/>
    <col min="5390" max="5390" width="16.42578125" style="1" customWidth="1"/>
    <col min="5391" max="5391" width="13.85546875" style="1" customWidth="1"/>
    <col min="5392" max="5392" width="9.7109375" style="1" customWidth="1"/>
    <col min="5393" max="5395" width="9.5703125" style="1" customWidth="1"/>
    <col min="5396" max="5396" width="15.5703125" style="1" customWidth="1"/>
    <col min="5397" max="5397" width="17.140625" style="1" customWidth="1"/>
    <col min="5398" max="5398" width="16" style="1" customWidth="1"/>
    <col min="5399" max="5399" width="16.28515625" style="1" customWidth="1"/>
    <col min="5400" max="5402" width="13.5703125" style="1" customWidth="1"/>
    <col min="5403" max="5403" width="10.7109375" style="1" customWidth="1"/>
    <col min="5404" max="5405" width="10.42578125" style="1" customWidth="1"/>
    <col min="5406" max="5607" width="9" style="1"/>
    <col min="5608" max="5608" width="5.42578125" style="1" customWidth="1"/>
    <col min="5609" max="5609" width="29.140625" style="1" customWidth="1"/>
    <col min="5610" max="5610" width="13.85546875" style="1" customWidth="1"/>
    <col min="5611" max="5611" width="12.28515625" style="1" customWidth="1"/>
    <col min="5612" max="5612" width="11.7109375" style="1" customWidth="1"/>
    <col min="5613" max="5613" width="12.140625" style="1" customWidth="1"/>
    <col min="5614" max="5614" width="14" style="1" customWidth="1"/>
    <col min="5615" max="5615" width="13.28515625" style="1" customWidth="1"/>
    <col min="5616" max="5616" width="9.28515625" style="1" customWidth="1"/>
    <col min="5617" max="5617" width="11.28515625" style="1" customWidth="1"/>
    <col min="5618" max="5618" width="11" style="1" customWidth="1"/>
    <col min="5619" max="5619" width="11.140625" style="1" customWidth="1"/>
    <col min="5620" max="5620" width="12.7109375" style="1" customWidth="1"/>
    <col min="5621" max="5622" width="13.28515625" style="1" customWidth="1"/>
    <col min="5623" max="5623" width="11.7109375" style="1" customWidth="1"/>
    <col min="5624" max="5625" width="11.5703125" style="1" customWidth="1"/>
    <col min="5626" max="5626" width="11" style="1" customWidth="1"/>
    <col min="5627" max="5627" width="17.28515625" style="1" customWidth="1"/>
    <col min="5628" max="5628" width="15.42578125" style="1" customWidth="1"/>
    <col min="5629" max="5629" width="9.7109375" style="1" customWidth="1"/>
    <col min="5630" max="5630" width="16" style="1" customWidth="1"/>
    <col min="5631" max="5631" width="14.7109375" style="1" customWidth="1"/>
    <col min="5632" max="5633" width="14.5703125" style="1" customWidth="1"/>
    <col min="5634" max="5634" width="12.5703125" style="1" customWidth="1"/>
    <col min="5635" max="5635" width="9.7109375" style="1" customWidth="1"/>
    <col min="5636" max="5636" width="10.42578125" style="1" customWidth="1"/>
    <col min="5637" max="5640" width="12.5703125" style="1" customWidth="1"/>
    <col min="5641" max="5641" width="15.28515625" style="1" customWidth="1"/>
    <col min="5642" max="5642" width="12.5703125" style="1" customWidth="1"/>
    <col min="5643" max="5643" width="16.140625" style="1" customWidth="1"/>
    <col min="5644" max="5644" width="16.42578125" style="1" customWidth="1"/>
    <col min="5645" max="5645" width="15.42578125" style="1" customWidth="1"/>
    <col min="5646" max="5646" width="16.42578125" style="1" customWidth="1"/>
    <col min="5647" max="5647" width="13.85546875" style="1" customWidth="1"/>
    <col min="5648" max="5648" width="9.7109375" style="1" customWidth="1"/>
    <col min="5649" max="5651" width="9.5703125" style="1" customWidth="1"/>
    <col min="5652" max="5652" width="15.5703125" style="1" customWidth="1"/>
    <col min="5653" max="5653" width="17.140625" style="1" customWidth="1"/>
    <col min="5654" max="5654" width="16" style="1" customWidth="1"/>
    <col min="5655" max="5655" width="16.28515625" style="1" customWidth="1"/>
    <col min="5656" max="5658" width="13.5703125" style="1" customWidth="1"/>
    <col min="5659" max="5659" width="10.7109375" style="1" customWidth="1"/>
    <col min="5660" max="5661" width="10.42578125" style="1" customWidth="1"/>
    <col min="5662" max="5863" width="9" style="1"/>
    <col min="5864" max="5864" width="5.42578125" style="1" customWidth="1"/>
    <col min="5865" max="5865" width="29.140625" style="1" customWidth="1"/>
    <col min="5866" max="5866" width="13.85546875" style="1" customWidth="1"/>
    <col min="5867" max="5867" width="12.28515625" style="1" customWidth="1"/>
    <col min="5868" max="5868" width="11.7109375" style="1" customWidth="1"/>
    <col min="5869" max="5869" width="12.140625" style="1" customWidth="1"/>
    <col min="5870" max="5870" width="14" style="1" customWidth="1"/>
    <col min="5871" max="5871" width="13.28515625" style="1" customWidth="1"/>
    <col min="5872" max="5872" width="9.28515625" style="1" customWidth="1"/>
    <col min="5873" max="5873" width="11.28515625" style="1" customWidth="1"/>
    <col min="5874" max="5874" width="11" style="1" customWidth="1"/>
    <col min="5875" max="5875" width="11.140625" style="1" customWidth="1"/>
    <col min="5876" max="5876" width="12.7109375" style="1" customWidth="1"/>
    <col min="5877" max="5878" width="13.28515625" style="1" customWidth="1"/>
    <col min="5879" max="5879" width="11.7109375" style="1" customWidth="1"/>
    <col min="5880" max="5881" width="11.5703125" style="1" customWidth="1"/>
    <col min="5882" max="5882" width="11" style="1" customWidth="1"/>
    <col min="5883" max="5883" width="17.28515625" style="1" customWidth="1"/>
    <col min="5884" max="5884" width="15.42578125" style="1" customWidth="1"/>
    <col min="5885" max="5885" width="9.7109375" style="1" customWidth="1"/>
    <col min="5886" max="5886" width="16" style="1" customWidth="1"/>
    <col min="5887" max="5887" width="14.7109375" style="1" customWidth="1"/>
    <col min="5888" max="5889" width="14.5703125" style="1" customWidth="1"/>
    <col min="5890" max="5890" width="12.5703125" style="1" customWidth="1"/>
    <col min="5891" max="5891" width="9.7109375" style="1" customWidth="1"/>
    <col min="5892" max="5892" width="10.42578125" style="1" customWidth="1"/>
    <col min="5893" max="5896" width="12.5703125" style="1" customWidth="1"/>
    <col min="5897" max="5897" width="15.28515625" style="1" customWidth="1"/>
    <col min="5898" max="5898" width="12.5703125" style="1" customWidth="1"/>
    <col min="5899" max="5899" width="16.140625" style="1" customWidth="1"/>
    <col min="5900" max="5900" width="16.42578125" style="1" customWidth="1"/>
    <col min="5901" max="5901" width="15.42578125" style="1" customWidth="1"/>
    <col min="5902" max="5902" width="16.42578125" style="1" customWidth="1"/>
    <col min="5903" max="5903" width="13.85546875" style="1" customWidth="1"/>
    <col min="5904" max="5904" width="9.7109375" style="1" customWidth="1"/>
    <col min="5905" max="5907" width="9.5703125" style="1" customWidth="1"/>
    <col min="5908" max="5908" width="15.5703125" style="1" customWidth="1"/>
    <col min="5909" max="5909" width="17.140625" style="1" customWidth="1"/>
    <col min="5910" max="5910" width="16" style="1" customWidth="1"/>
    <col min="5911" max="5911" width="16.28515625" style="1" customWidth="1"/>
    <col min="5912" max="5914" width="13.5703125" style="1" customWidth="1"/>
    <col min="5915" max="5915" width="10.7109375" style="1" customWidth="1"/>
    <col min="5916" max="5917" width="10.42578125" style="1" customWidth="1"/>
    <col min="5918" max="6119" width="9" style="1"/>
    <col min="6120" max="6120" width="5.42578125" style="1" customWidth="1"/>
    <col min="6121" max="6121" width="29.140625" style="1" customWidth="1"/>
    <col min="6122" max="6122" width="13.85546875" style="1" customWidth="1"/>
    <col min="6123" max="6123" width="12.28515625" style="1" customWidth="1"/>
    <col min="6124" max="6124" width="11.7109375" style="1" customWidth="1"/>
    <col min="6125" max="6125" width="12.140625" style="1" customWidth="1"/>
    <col min="6126" max="6126" width="14" style="1" customWidth="1"/>
    <col min="6127" max="6127" width="13.28515625" style="1" customWidth="1"/>
    <col min="6128" max="6128" width="9.28515625" style="1" customWidth="1"/>
    <col min="6129" max="6129" width="11.28515625" style="1" customWidth="1"/>
    <col min="6130" max="6130" width="11" style="1" customWidth="1"/>
    <col min="6131" max="6131" width="11.140625" style="1" customWidth="1"/>
    <col min="6132" max="6132" width="12.7109375" style="1" customWidth="1"/>
    <col min="6133" max="6134" width="13.28515625" style="1" customWidth="1"/>
    <col min="6135" max="6135" width="11.7109375" style="1" customWidth="1"/>
    <col min="6136" max="6137" width="11.5703125" style="1" customWidth="1"/>
    <col min="6138" max="6138" width="11" style="1" customWidth="1"/>
    <col min="6139" max="6139" width="17.28515625" style="1" customWidth="1"/>
    <col min="6140" max="6140" width="15.42578125" style="1" customWidth="1"/>
    <col min="6141" max="6141" width="9.7109375" style="1" customWidth="1"/>
    <col min="6142" max="6142" width="16" style="1" customWidth="1"/>
    <col min="6143" max="6143" width="14.7109375" style="1" customWidth="1"/>
    <col min="6144" max="6145" width="14.5703125" style="1" customWidth="1"/>
    <col min="6146" max="6146" width="12.5703125" style="1" customWidth="1"/>
    <col min="6147" max="6147" width="9.7109375" style="1" customWidth="1"/>
    <col min="6148" max="6148" width="10.42578125" style="1" customWidth="1"/>
    <col min="6149" max="6152" width="12.5703125" style="1" customWidth="1"/>
    <col min="6153" max="6153" width="15.28515625" style="1" customWidth="1"/>
    <col min="6154" max="6154" width="12.5703125" style="1" customWidth="1"/>
    <col min="6155" max="6155" width="16.140625" style="1" customWidth="1"/>
    <col min="6156" max="6156" width="16.42578125" style="1" customWidth="1"/>
    <col min="6157" max="6157" width="15.42578125" style="1" customWidth="1"/>
    <col min="6158" max="6158" width="16.42578125" style="1" customWidth="1"/>
    <col min="6159" max="6159" width="13.85546875" style="1" customWidth="1"/>
    <col min="6160" max="6160" width="9.7109375" style="1" customWidth="1"/>
    <col min="6161" max="6163" width="9.5703125" style="1" customWidth="1"/>
    <col min="6164" max="6164" width="15.5703125" style="1" customWidth="1"/>
    <col min="6165" max="6165" width="17.140625" style="1" customWidth="1"/>
    <col min="6166" max="6166" width="16" style="1" customWidth="1"/>
    <col min="6167" max="6167" width="16.28515625" style="1" customWidth="1"/>
    <col min="6168" max="6170" width="13.5703125" style="1" customWidth="1"/>
    <col min="6171" max="6171" width="10.7109375" style="1" customWidth="1"/>
    <col min="6172" max="6173" width="10.42578125" style="1" customWidth="1"/>
    <col min="6174" max="6375" width="9" style="1"/>
    <col min="6376" max="6376" width="5.42578125" style="1" customWidth="1"/>
    <col min="6377" max="6377" width="29.140625" style="1" customWidth="1"/>
    <col min="6378" max="6378" width="13.85546875" style="1" customWidth="1"/>
    <col min="6379" max="6379" width="12.28515625" style="1" customWidth="1"/>
    <col min="6380" max="6380" width="11.7109375" style="1" customWidth="1"/>
    <col min="6381" max="6381" width="12.140625" style="1" customWidth="1"/>
    <col min="6382" max="6382" width="14" style="1" customWidth="1"/>
    <col min="6383" max="6383" width="13.28515625" style="1" customWidth="1"/>
    <col min="6384" max="6384" width="9.28515625" style="1" customWidth="1"/>
    <col min="6385" max="6385" width="11.28515625" style="1" customWidth="1"/>
    <col min="6386" max="6386" width="11" style="1" customWidth="1"/>
    <col min="6387" max="6387" width="11.140625" style="1" customWidth="1"/>
    <col min="6388" max="6388" width="12.7109375" style="1" customWidth="1"/>
    <col min="6389" max="6390" width="13.28515625" style="1" customWidth="1"/>
    <col min="6391" max="6391" width="11.7109375" style="1" customWidth="1"/>
    <col min="6392" max="6393" width="11.5703125" style="1" customWidth="1"/>
    <col min="6394" max="6394" width="11" style="1" customWidth="1"/>
    <col min="6395" max="6395" width="17.28515625" style="1" customWidth="1"/>
    <col min="6396" max="6396" width="15.42578125" style="1" customWidth="1"/>
    <col min="6397" max="6397" width="9.7109375" style="1" customWidth="1"/>
    <col min="6398" max="6398" width="16" style="1" customWidth="1"/>
    <col min="6399" max="6399" width="14.7109375" style="1" customWidth="1"/>
    <col min="6400" max="6401" width="14.5703125" style="1" customWidth="1"/>
    <col min="6402" max="6402" width="12.5703125" style="1" customWidth="1"/>
    <col min="6403" max="6403" width="9.7109375" style="1" customWidth="1"/>
    <col min="6404" max="6404" width="10.42578125" style="1" customWidth="1"/>
    <col min="6405" max="6408" width="12.5703125" style="1" customWidth="1"/>
    <col min="6409" max="6409" width="15.28515625" style="1" customWidth="1"/>
    <col min="6410" max="6410" width="12.5703125" style="1" customWidth="1"/>
    <col min="6411" max="6411" width="16.140625" style="1" customWidth="1"/>
    <col min="6412" max="6412" width="16.42578125" style="1" customWidth="1"/>
    <col min="6413" max="6413" width="15.42578125" style="1" customWidth="1"/>
    <col min="6414" max="6414" width="16.42578125" style="1" customWidth="1"/>
    <col min="6415" max="6415" width="13.85546875" style="1" customWidth="1"/>
    <col min="6416" max="6416" width="9.7109375" style="1" customWidth="1"/>
    <col min="6417" max="6419" width="9.5703125" style="1" customWidth="1"/>
    <col min="6420" max="6420" width="15.5703125" style="1" customWidth="1"/>
    <col min="6421" max="6421" width="17.140625" style="1" customWidth="1"/>
    <col min="6422" max="6422" width="16" style="1" customWidth="1"/>
    <col min="6423" max="6423" width="16.28515625" style="1" customWidth="1"/>
    <col min="6424" max="6426" width="13.5703125" style="1" customWidth="1"/>
    <col min="6427" max="6427" width="10.7109375" style="1" customWidth="1"/>
    <col min="6428" max="6429" width="10.42578125" style="1" customWidth="1"/>
    <col min="6430" max="6631" width="9" style="1"/>
    <col min="6632" max="6632" width="5.42578125" style="1" customWidth="1"/>
    <col min="6633" max="6633" width="29.140625" style="1" customWidth="1"/>
    <col min="6634" max="6634" width="13.85546875" style="1" customWidth="1"/>
    <col min="6635" max="6635" width="12.28515625" style="1" customWidth="1"/>
    <col min="6636" max="6636" width="11.7109375" style="1" customWidth="1"/>
    <col min="6637" max="6637" width="12.140625" style="1" customWidth="1"/>
    <col min="6638" max="6638" width="14" style="1" customWidth="1"/>
    <col min="6639" max="6639" width="13.28515625" style="1" customWidth="1"/>
    <col min="6640" max="6640" width="9.28515625" style="1" customWidth="1"/>
    <col min="6641" max="6641" width="11.28515625" style="1" customWidth="1"/>
    <col min="6642" max="6642" width="11" style="1" customWidth="1"/>
    <col min="6643" max="6643" width="11.140625" style="1" customWidth="1"/>
    <col min="6644" max="6644" width="12.7109375" style="1" customWidth="1"/>
    <col min="6645" max="6646" width="13.28515625" style="1" customWidth="1"/>
    <col min="6647" max="6647" width="11.7109375" style="1" customWidth="1"/>
    <col min="6648" max="6649" width="11.5703125" style="1" customWidth="1"/>
    <col min="6650" max="6650" width="11" style="1" customWidth="1"/>
    <col min="6651" max="6651" width="17.28515625" style="1" customWidth="1"/>
    <col min="6652" max="6652" width="15.42578125" style="1" customWidth="1"/>
    <col min="6653" max="6653" width="9.7109375" style="1" customWidth="1"/>
    <col min="6654" max="6654" width="16" style="1" customWidth="1"/>
    <col min="6655" max="6655" width="14.7109375" style="1" customWidth="1"/>
    <col min="6656" max="6657" width="14.5703125" style="1" customWidth="1"/>
    <col min="6658" max="6658" width="12.5703125" style="1" customWidth="1"/>
    <col min="6659" max="6659" width="9.7109375" style="1" customWidth="1"/>
    <col min="6660" max="6660" width="10.42578125" style="1" customWidth="1"/>
    <col min="6661" max="6664" width="12.5703125" style="1" customWidth="1"/>
    <col min="6665" max="6665" width="15.28515625" style="1" customWidth="1"/>
    <col min="6666" max="6666" width="12.5703125" style="1" customWidth="1"/>
    <col min="6667" max="6667" width="16.140625" style="1" customWidth="1"/>
    <col min="6668" max="6668" width="16.42578125" style="1" customWidth="1"/>
    <col min="6669" max="6669" width="15.42578125" style="1" customWidth="1"/>
    <col min="6670" max="6670" width="16.42578125" style="1" customWidth="1"/>
    <col min="6671" max="6671" width="13.85546875" style="1" customWidth="1"/>
    <col min="6672" max="6672" width="9.7109375" style="1" customWidth="1"/>
    <col min="6673" max="6675" width="9.5703125" style="1" customWidth="1"/>
    <col min="6676" max="6676" width="15.5703125" style="1" customWidth="1"/>
    <col min="6677" max="6677" width="17.140625" style="1" customWidth="1"/>
    <col min="6678" max="6678" width="16" style="1" customWidth="1"/>
    <col min="6679" max="6679" width="16.28515625" style="1" customWidth="1"/>
    <col min="6680" max="6682" width="13.5703125" style="1" customWidth="1"/>
    <col min="6683" max="6683" width="10.7109375" style="1" customWidth="1"/>
    <col min="6684" max="6685" width="10.42578125" style="1" customWidth="1"/>
    <col min="6686" max="6887" width="9" style="1"/>
    <col min="6888" max="6888" width="5.42578125" style="1" customWidth="1"/>
    <col min="6889" max="6889" width="29.140625" style="1" customWidth="1"/>
    <col min="6890" max="6890" width="13.85546875" style="1" customWidth="1"/>
    <col min="6891" max="6891" width="12.28515625" style="1" customWidth="1"/>
    <col min="6892" max="6892" width="11.7109375" style="1" customWidth="1"/>
    <col min="6893" max="6893" width="12.140625" style="1" customWidth="1"/>
    <col min="6894" max="6894" width="14" style="1" customWidth="1"/>
    <col min="6895" max="6895" width="13.28515625" style="1" customWidth="1"/>
    <col min="6896" max="6896" width="9.28515625" style="1" customWidth="1"/>
    <col min="6897" max="6897" width="11.28515625" style="1" customWidth="1"/>
    <col min="6898" max="6898" width="11" style="1" customWidth="1"/>
    <col min="6899" max="6899" width="11.140625" style="1" customWidth="1"/>
    <col min="6900" max="6900" width="12.7109375" style="1" customWidth="1"/>
    <col min="6901" max="6902" width="13.28515625" style="1" customWidth="1"/>
    <col min="6903" max="6903" width="11.7109375" style="1" customWidth="1"/>
    <col min="6904" max="6905" width="11.5703125" style="1" customWidth="1"/>
    <col min="6906" max="6906" width="11" style="1" customWidth="1"/>
    <col min="6907" max="6907" width="17.28515625" style="1" customWidth="1"/>
    <col min="6908" max="6908" width="15.42578125" style="1" customWidth="1"/>
    <col min="6909" max="6909" width="9.7109375" style="1" customWidth="1"/>
    <col min="6910" max="6910" width="16" style="1" customWidth="1"/>
    <col min="6911" max="6911" width="14.7109375" style="1" customWidth="1"/>
    <col min="6912" max="6913" width="14.5703125" style="1" customWidth="1"/>
    <col min="6914" max="6914" width="12.5703125" style="1" customWidth="1"/>
    <col min="6915" max="6915" width="9.7109375" style="1" customWidth="1"/>
    <col min="6916" max="6916" width="10.42578125" style="1" customWidth="1"/>
    <col min="6917" max="6920" width="12.5703125" style="1" customWidth="1"/>
    <col min="6921" max="6921" width="15.28515625" style="1" customWidth="1"/>
    <col min="6922" max="6922" width="12.5703125" style="1" customWidth="1"/>
    <col min="6923" max="6923" width="16.140625" style="1" customWidth="1"/>
    <col min="6924" max="6924" width="16.42578125" style="1" customWidth="1"/>
    <col min="6925" max="6925" width="15.42578125" style="1" customWidth="1"/>
    <col min="6926" max="6926" width="16.42578125" style="1" customWidth="1"/>
    <col min="6927" max="6927" width="13.85546875" style="1" customWidth="1"/>
    <col min="6928" max="6928" width="9.7109375" style="1" customWidth="1"/>
    <col min="6929" max="6931" width="9.5703125" style="1" customWidth="1"/>
    <col min="6932" max="6932" width="15.5703125" style="1" customWidth="1"/>
    <col min="6933" max="6933" width="17.140625" style="1" customWidth="1"/>
    <col min="6934" max="6934" width="16" style="1" customWidth="1"/>
    <col min="6935" max="6935" width="16.28515625" style="1" customWidth="1"/>
    <col min="6936" max="6938" width="13.5703125" style="1" customWidth="1"/>
    <col min="6939" max="6939" width="10.7109375" style="1" customWidth="1"/>
    <col min="6940" max="6941" width="10.42578125" style="1" customWidth="1"/>
    <col min="6942" max="7143" width="9" style="1"/>
    <col min="7144" max="7144" width="5.42578125" style="1" customWidth="1"/>
    <col min="7145" max="7145" width="29.140625" style="1" customWidth="1"/>
    <col min="7146" max="7146" width="13.85546875" style="1" customWidth="1"/>
    <col min="7147" max="7147" width="12.28515625" style="1" customWidth="1"/>
    <col min="7148" max="7148" width="11.7109375" style="1" customWidth="1"/>
    <col min="7149" max="7149" width="12.140625" style="1" customWidth="1"/>
    <col min="7150" max="7150" width="14" style="1" customWidth="1"/>
    <col min="7151" max="7151" width="13.28515625" style="1" customWidth="1"/>
    <col min="7152" max="7152" width="9.28515625" style="1" customWidth="1"/>
    <col min="7153" max="7153" width="11.28515625" style="1" customWidth="1"/>
    <col min="7154" max="7154" width="11" style="1" customWidth="1"/>
    <col min="7155" max="7155" width="11.140625" style="1" customWidth="1"/>
    <col min="7156" max="7156" width="12.7109375" style="1" customWidth="1"/>
    <col min="7157" max="7158" width="13.28515625" style="1" customWidth="1"/>
    <col min="7159" max="7159" width="11.7109375" style="1" customWidth="1"/>
    <col min="7160" max="7161" width="11.5703125" style="1" customWidth="1"/>
    <col min="7162" max="7162" width="11" style="1" customWidth="1"/>
    <col min="7163" max="7163" width="17.28515625" style="1" customWidth="1"/>
    <col min="7164" max="7164" width="15.42578125" style="1" customWidth="1"/>
    <col min="7165" max="7165" width="9.7109375" style="1" customWidth="1"/>
    <col min="7166" max="7166" width="16" style="1" customWidth="1"/>
    <col min="7167" max="7167" width="14.7109375" style="1" customWidth="1"/>
    <col min="7168" max="7169" width="14.5703125" style="1" customWidth="1"/>
    <col min="7170" max="7170" width="12.5703125" style="1" customWidth="1"/>
    <col min="7171" max="7171" width="9.7109375" style="1" customWidth="1"/>
    <col min="7172" max="7172" width="10.42578125" style="1" customWidth="1"/>
    <col min="7173" max="7176" width="12.5703125" style="1" customWidth="1"/>
    <col min="7177" max="7177" width="15.28515625" style="1" customWidth="1"/>
    <col min="7178" max="7178" width="12.5703125" style="1" customWidth="1"/>
    <col min="7179" max="7179" width="16.140625" style="1" customWidth="1"/>
    <col min="7180" max="7180" width="16.42578125" style="1" customWidth="1"/>
    <col min="7181" max="7181" width="15.42578125" style="1" customWidth="1"/>
    <col min="7182" max="7182" width="16.42578125" style="1" customWidth="1"/>
    <col min="7183" max="7183" width="13.85546875" style="1" customWidth="1"/>
    <col min="7184" max="7184" width="9.7109375" style="1" customWidth="1"/>
    <col min="7185" max="7187" width="9.5703125" style="1" customWidth="1"/>
    <col min="7188" max="7188" width="15.5703125" style="1" customWidth="1"/>
    <col min="7189" max="7189" width="17.140625" style="1" customWidth="1"/>
    <col min="7190" max="7190" width="16" style="1" customWidth="1"/>
    <col min="7191" max="7191" width="16.28515625" style="1" customWidth="1"/>
    <col min="7192" max="7194" width="13.5703125" style="1" customWidth="1"/>
    <col min="7195" max="7195" width="10.7109375" style="1" customWidth="1"/>
    <col min="7196" max="7197" width="10.42578125" style="1" customWidth="1"/>
    <col min="7198" max="7399" width="9" style="1"/>
    <col min="7400" max="7400" width="5.42578125" style="1" customWidth="1"/>
    <col min="7401" max="7401" width="29.140625" style="1" customWidth="1"/>
    <col min="7402" max="7402" width="13.85546875" style="1" customWidth="1"/>
    <col min="7403" max="7403" width="12.28515625" style="1" customWidth="1"/>
    <col min="7404" max="7404" width="11.7109375" style="1" customWidth="1"/>
    <col min="7405" max="7405" width="12.140625" style="1" customWidth="1"/>
    <col min="7406" max="7406" width="14" style="1" customWidth="1"/>
    <col min="7407" max="7407" width="13.28515625" style="1" customWidth="1"/>
    <col min="7408" max="7408" width="9.28515625" style="1" customWidth="1"/>
    <col min="7409" max="7409" width="11.28515625" style="1" customWidth="1"/>
    <col min="7410" max="7410" width="11" style="1" customWidth="1"/>
    <col min="7411" max="7411" width="11.140625" style="1" customWidth="1"/>
    <col min="7412" max="7412" width="12.7109375" style="1" customWidth="1"/>
    <col min="7413" max="7414" width="13.28515625" style="1" customWidth="1"/>
    <col min="7415" max="7415" width="11.7109375" style="1" customWidth="1"/>
    <col min="7416" max="7417" width="11.5703125" style="1" customWidth="1"/>
    <col min="7418" max="7418" width="11" style="1" customWidth="1"/>
    <col min="7419" max="7419" width="17.28515625" style="1" customWidth="1"/>
    <col min="7420" max="7420" width="15.42578125" style="1" customWidth="1"/>
    <col min="7421" max="7421" width="9.7109375" style="1" customWidth="1"/>
    <col min="7422" max="7422" width="16" style="1" customWidth="1"/>
    <col min="7423" max="7423" width="14.7109375" style="1" customWidth="1"/>
    <col min="7424" max="7425" width="14.5703125" style="1" customWidth="1"/>
    <col min="7426" max="7426" width="12.5703125" style="1" customWidth="1"/>
    <col min="7427" max="7427" width="9.7109375" style="1" customWidth="1"/>
    <col min="7428" max="7428" width="10.42578125" style="1" customWidth="1"/>
    <col min="7429" max="7432" width="12.5703125" style="1" customWidth="1"/>
    <col min="7433" max="7433" width="15.28515625" style="1" customWidth="1"/>
    <col min="7434" max="7434" width="12.5703125" style="1" customWidth="1"/>
    <col min="7435" max="7435" width="16.140625" style="1" customWidth="1"/>
    <col min="7436" max="7436" width="16.42578125" style="1" customWidth="1"/>
    <col min="7437" max="7437" width="15.42578125" style="1" customWidth="1"/>
    <col min="7438" max="7438" width="16.42578125" style="1" customWidth="1"/>
    <col min="7439" max="7439" width="13.85546875" style="1" customWidth="1"/>
    <col min="7440" max="7440" width="9.7109375" style="1" customWidth="1"/>
    <col min="7441" max="7443" width="9.5703125" style="1" customWidth="1"/>
    <col min="7444" max="7444" width="15.5703125" style="1" customWidth="1"/>
    <col min="7445" max="7445" width="17.140625" style="1" customWidth="1"/>
    <col min="7446" max="7446" width="16" style="1" customWidth="1"/>
    <col min="7447" max="7447" width="16.28515625" style="1" customWidth="1"/>
    <col min="7448" max="7450" width="13.5703125" style="1" customWidth="1"/>
    <col min="7451" max="7451" width="10.7109375" style="1" customWidth="1"/>
    <col min="7452" max="7453" width="10.42578125" style="1" customWidth="1"/>
    <col min="7454" max="7655" width="9" style="1"/>
    <col min="7656" max="7656" width="5.42578125" style="1" customWidth="1"/>
    <col min="7657" max="7657" width="29.140625" style="1" customWidth="1"/>
    <col min="7658" max="7658" width="13.85546875" style="1" customWidth="1"/>
    <col min="7659" max="7659" width="12.28515625" style="1" customWidth="1"/>
    <col min="7660" max="7660" width="11.7109375" style="1" customWidth="1"/>
    <col min="7661" max="7661" width="12.140625" style="1" customWidth="1"/>
    <col min="7662" max="7662" width="14" style="1" customWidth="1"/>
    <col min="7663" max="7663" width="13.28515625" style="1" customWidth="1"/>
    <col min="7664" max="7664" width="9.28515625" style="1" customWidth="1"/>
    <col min="7665" max="7665" width="11.28515625" style="1" customWidth="1"/>
    <col min="7666" max="7666" width="11" style="1" customWidth="1"/>
    <col min="7667" max="7667" width="11.140625" style="1" customWidth="1"/>
    <col min="7668" max="7668" width="12.7109375" style="1" customWidth="1"/>
    <col min="7669" max="7670" width="13.28515625" style="1" customWidth="1"/>
    <col min="7671" max="7671" width="11.7109375" style="1" customWidth="1"/>
    <col min="7672" max="7673" width="11.5703125" style="1" customWidth="1"/>
    <col min="7674" max="7674" width="11" style="1" customWidth="1"/>
    <col min="7675" max="7675" width="17.28515625" style="1" customWidth="1"/>
    <col min="7676" max="7676" width="15.42578125" style="1" customWidth="1"/>
    <col min="7677" max="7677" width="9.7109375" style="1" customWidth="1"/>
    <col min="7678" max="7678" width="16" style="1" customWidth="1"/>
    <col min="7679" max="7679" width="14.7109375" style="1" customWidth="1"/>
    <col min="7680" max="7681" width="14.5703125" style="1" customWidth="1"/>
    <col min="7682" max="7682" width="12.5703125" style="1" customWidth="1"/>
    <col min="7683" max="7683" width="9.7109375" style="1" customWidth="1"/>
    <col min="7684" max="7684" width="10.42578125" style="1" customWidth="1"/>
    <col min="7685" max="7688" width="12.5703125" style="1" customWidth="1"/>
    <col min="7689" max="7689" width="15.28515625" style="1" customWidth="1"/>
    <col min="7690" max="7690" width="12.5703125" style="1" customWidth="1"/>
    <col min="7691" max="7691" width="16.140625" style="1" customWidth="1"/>
    <col min="7692" max="7692" width="16.42578125" style="1" customWidth="1"/>
    <col min="7693" max="7693" width="15.42578125" style="1" customWidth="1"/>
    <col min="7694" max="7694" width="16.42578125" style="1" customWidth="1"/>
    <col min="7695" max="7695" width="13.85546875" style="1" customWidth="1"/>
    <col min="7696" max="7696" width="9.7109375" style="1" customWidth="1"/>
    <col min="7697" max="7699" width="9.5703125" style="1" customWidth="1"/>
    <col min="7700" max="7700" width="15.5703125" style="1" customWidth="1"/>
    <col min="7701" max="7701" width="17.140625" style="1" customWidth="1"/>
    <col min="7702" max="7702" width="16" style="1" customWidth="1"/>
    <col min="7703" max="7703" width="16.28515625" style="1" customWidth="1"/>
    <col min="7704" max="7706" width="13.5703125" style="1" customWidth="1"/>
    <col min="7707" max="7707" width="10.7109375" style="1" customWidth="1"/>
    <col min="7708" max="7709" width="10.42578125" style="1" customWidth="1"/>
    <col min="7710" max="7911" width="9" style="1"/>
    <col min="7912" max="7912" width="5.42578125" style="1" customWidth="1"/>
    <col min="7913" max="7913" width="29.140625" style="1" customWidth="1"/>
    <col min="7914" max="7914" width="13.85546875" style="1" customWidth="1"/>
    <col min="7915" max="7915" width="12.28515625" style="1" customWidth="1"/>
    <col min="7916" max="7916" width="11.7109375" style="1" customWidth="1"/>
    <col min="7917" max="7917" width="12.140625" style="1" customWidth="1"/>
    <col min="7918" max="7918" width="14" style="1" customWidth="1"/>
    <col min="7919" max="7919" width="13.28515625" style="1" customWidth="1"/>
    <col min="7920" max="7920" width="9.28515625" style="1" customWidth="1"/>
    <col min="7921" max="7921" width="11.28515625" style="1" customWidth="1"/>
    <col min="7922" max="7922" width="11" style="1" customWidth="1"/>
    <col min="7923" max="7923" width="11.140625" style="1" customWidth="1"/>
    <col min="7924" max="7924" width="12.7109375" style="1" customWidth="1"/>
    <col min="7925" max="7926" width="13.28515625" style="1" customWidth="1"/>
    <col min="7927" max="7927" width="11.7109375" style="1" customWidth="1"/>
    <col min="7928" max="7929" width="11.5703125" style="1" customWidth="1"/>
    <col min="7930" max="7930" width="11" style="1" customWidth="1"/>
    <col min="7931" max="7931" width="17.28515625" style="1" customWidth="1"/>
    <col min="7932" max="7932" width="15.42578125" style="1" customWidth="1"/>
    <col min="7933" max="7933" width="9.7109375" style="1" customWidth="1"/>
    <col min="7934" max="7934" width="16" style="1" customWidth="1"/>
    <col min="7935" max="7935" width="14.7109375" style="1" customWidth="1"/>
    <col min="7936" max="7937" width="14.5703125" style="1" customWidth="1"/>
    <col min="7938" max="7938" width="12.5703125" style="1" customWidth="1"/>
    <col min="7939" max="7939" width="9.7109375" style="1" customWidth="1"/>
    <col min="7940" max="7940" width="10.42578125" style="1" customWidth="1"/>
    <col min="7941" max="7944" width="12.5703125" style="1" customWidth="1"/>
    <col min="7945" max="7945" width="15.28515625" style="1" customWidth="1"/>
    <col min="7946" max="7946" width="12.5703125" style="1" customWidth="1"/>
    <col min="7947" max="7947" width="16.140625" style="1" customWidth="1"/>
    <col min="7948" max="7948" width="16.42578125" style="1" customWidth="1"/>
    <col min="7949" max="7949" width="15.42578125" style="1" customWidth="1"/>
    <col min="7950" max="7950" width="16.42578125" style="1" customWidth="1"/>
    <col min="7951" max="7951" width="13.85546875" style="1" customWidth="1"/>
    <col min="7952" max="7952" width="9.7109375" style="1" customWidth="1"/>
    <col min="7953" max="7955" width="9.5703125" style="1" customWidth="1"/>
    <col min="7956" max="7956" width="15.5703125" style="1" customWidth="1"/>
    <col min="7957" max="7957" width="17.140625" style="1" customWidth="1"/>
    <col min="7958" max="7958" width="16" style="1" customWidth="1"/>
    <col min="7959" max="7959" width="16.28515625" style="1" customWidth="1"/>
    <col min="7960" max="7962" width="13.5703125" style="1" customWidth="1"/>
    <col min="7963" max="7963" width="10.7109375" style="1" customWidth="1"/>
    <col min="7964" max="7965" width="10.42578125" style="1" customWidth="1"/>
    <col min="7966" max="8167" width="9" style="1"/>
    <col min="8168" max="8168" width="5.42578125" style="1" customWidth="1"/>
    <col min="8169" max="8169" width="29.140625" style="1" customWidth="1"/>
    <col min="8170" max="8170" width="13.85546875" style="1" customWidth="1"/>
    <col min="8171" max="8171" width="12.28515625" style="1" customWidth="1"/>
    <col min="8172" max="8172" width="11.7109375" style="1" customWidth="1"/>
    <col min="8173" max="8173" width="12.140625" style="1" customWidth="1"/>
    <col min="8174" max="8174" width="14" style="1" customWidth="1"/>
    <col min="8175" max="8175" width="13.28515625" style="1" customWidth="1"/>
    <col min="8176" max="8176" width="9.28515625" style="1" customWidth="1"/>
    <col min="8177" max="8177" width="11.28515625" style="1" customWidth="1"/>
    <col min="8178" max="8178" width="11" style="1" customWidth="1"/>
    <col min="8179" max="8179" width="11.140625" style="1" customWidth="1"/>
    <col min="8180" max="8180" width="12.7109375" style="1" customWidth="1"/>
    <col min="8181" max="8182" width="13.28515625" style="1" customWidth="1"/>
    <col min="8183" max="8183" width="11.7109375" style="1" customWidth="1"/>
    <col min="8184" max="8185" width="11.5703125" style="1" customWidth="1"/>
    <col min="8186" max="8186" width="11" style="1" customWidth="1"/>
    <col min="8187" max="8187" width="17.28515625" style="1" customWidth="1"/>
    <col min="8188" max="8188" width="15.42578125" style="1" customWidth="1"/>
    <col min="8189" max="8189" width="9.7109375" style="1" customWidth="1"/>
    <col min="8190" max="8190" width="16" style="1" customWidth="1"/>
    <col min="8191" max="8191" width="14.7109375" style="1" customWidth="1"/>
    <col min="8192" max="8193" width="14.5703125" style="1" customWidth="1"/>
    <col min="8194" max="8194" width="12.5703125" style="1" customWidth="1"/>
    <col min="8195" max="8195" width="9.7109375" style="1" customWidth="1"/>
    <col min="8196" max="8196" width="10.42578125" style="1" customWidth="1"/>
    <col min="8197" max="8200" width="12.5703125" style="1" customWidth="1"/>
    <col min="8201" max="8201" width="15.28515625" style="1" customWidth="1"/>
    <col min="8202" max="8202" width="12.5703125" style="1" customWidth="1"/>
    <col min="8203" max="8203" width="16.140625" style="1" customWidth="1"/>
    <col min="8204" max="8204" width="16.42578125" style="1" customWidth="1"/>
    <col min="8205" max="8205" width="15.42578125" style="1" customWidth="1"/>
    <col min="8206" max="8206" width="16.42578125" style="1" customWidth="1"/>
    <col min="8207" max="8207" width="13.85546875" style="1" customWidth="1"/>
    <col min="8208" max="8208" width="9.7109375" style="1" customWidth="1"/>
    <col min="8209" max="8211" width="9.5703125" style="1" customWidth="1"/>
    <col min="8212" max="8212" width="15.5703125" style="1" customWidth="1"/>
    <col min="8213" max="8213" width="17.140625" style="1" customWidth="1"/>
    <col min="8214" max="8214" width="16" style="1" customWidth="1"/>
    <col min="8215" max="8215" width="16.28515625" style="1" customWidth="1"/>
    <col min="8216" max="8218" width="13.5703125" style="1" customWidth="1"/>
    <col min="8219" max="8219" width="10.7109375" style="1" customWidth="1"/>
    <col min="8220" max="8221" width="10.42578125" style="1" customWidth="1"/>
    <col min="8222" max="8423" width="9" style="1"/>
    <col min="8424" max="8424" width="5.42578125" style="1" customWidth="1"/>
    <col min="8425" max="8425" width="29.140625" style="1" customWidth="1"/>
    <col min="8426" max="8426" width="13.85546875" style="1" customWidth="1"/>
    <col min="8427" max="8427" width="12.28515625" style="1" customWidth="1"/>
    <col min="8428" max="8428" width="11.7109375" style="1" customWidth="1"/>
    <col min="8429" max="8429" width="12.140625" style="1" customWidth="1"/>
    <col min="8430" max="8430" width="14" style="1" customWidth="1"/>
    <col min="8431" max="8431" width="13.28515625" style="1" customWidth="1"/>
    <col min="8432" max="8432" width="9.28515625" style="1" customWidth="1"/>
    <col min="8433" max="8433" width="11.28515625" style="1" customWidth="1"/>
    <col min="8434" max="8434" width="11" style="1" customWidth="1"/>
    <col min="8435" max="8435" width="11.140625" style="1" customWidth="1"/>
    <col min="8436" max="8436" width="12.7109375" style="1" customWidth="1"/>
    <col min="8437" max="8438" width="13.28515625" style="1" customWidth="1"/>
    <col min="8439" max="8439" width="11.7109375" style="1" customWidth="1"/>
    <col min="8440" max="8441" width="11.5703125" style="1" customWidth="1"/>
    <col min="8442" max="8442" width="11" style="1" customWidth="1"/>
    <col min="8443" max="8443" width="17.28515625" style="1" customWidth="1"/>
    <col min="8444" max="8444" width="15.42578125" style="1" customWidth="1"/>
    <col min="8445" max="8445" width="9.7109375" style="1" customWidth="1"/>
    <col min="8446" max="8446" width="16" style="1" customWidth="1"/>
    <col min="8447" max="8447" width="14.7109375" style="1" customWidth="1"/>
    <col min="8448" max="8449" width="14.5703125" style="1" customWidth="1"/>
    <col min="8450" max="8450" width="12.5703125" style="1" customWidth="1"/>
    <col min="8451" max="8451" width="9.7109375" style="1" customWidth="1"/>
    <col min="8452" max="8452" width="10.42578125" style="1" customWidth="1"/>
    <col min="8453" max="8456" width="12.5703125" style="1" customWidth="1"/>
    <col min="8457" max="8457" width="15.28515625" style="1" customWidth="1"/>
    <col min="8458" max="8458" width="12.5703125" style="1" customWidth="1"/>
    <col min="8459" max="8459" width="16.140625" style="1" customWidth="1"/>
    <col min="8460" max="8460" width="16.42578125" style="1" customWidth="1"/>
    <col min="8461" max="8461" width="15.42578125" style="1" customWidth="1"/>
    <col min="8462" max="8462" width="16.42578125" style="1" customWidth="1"/>
    <col min="8463" max="8463" width="13.85546875" style="1" customWidth="1"/>
    <col min="8464" max="8464" width="9.7109375" style="1" customWidth="1"/>
    <col min="8465" max="8467" width="9.5703125" style="1" customWidth="1"/>
    <col min="8468" max="8468" width="15.5703125" style="1" customWidth="1"/>
    <col min="8469" max="8469" width="17.140625" style="1" customWidth="1"/>
    <col min="8470" max="8470" width="16" style="1" customWidth="1"/>
    <col min="8471" max="8471" width="16.28515625" style="1" customWidth="1"/>
    <col min="8472" max="8474" width="13.5703125" style="1" customWidth="1"/>
    <col min="8475" max="8475" width="10.7109375" style="1" customWidth="1"/>
    <col min="8476" max="8477" width="10.42578125" style="1" customWidth="1"/>
    <col min="8478" max="8679" width="9" style="1"/>
    <col min="8680" max="8680" width="5.42578125" style="1" customWidth="1"/>
    <col min="8681" max="8681" width="29.140625" style="1" customWidth="1"/>
    <col min="8682" max="8682" width="13.85546875" style="1" customWidth="1"/>
    <col min="8683" max="8683" width="12.28515625" style="1" customWidth="1"/>
    <col min="8684" max="8684" width="11.7109375" style="1" customWidth="1"/>
    <col min="8685" max="8685" width="12.140625" style="1" customWidth="1"/>
    <col min="8686" max="8686" width="14" style="1" customWidth="1"/>
    <col min="8687" max="8687" width="13.28515625" style="1" customWidth="1"/>
    <col min="8688" max="8688" width="9.28515625" style="1" customWidth="1"/>
    <col min="8689" max="8689" width="11.28515625" style="1" customWidth="1"/>
    <col min="8690" max="8690" width="11" style="1" customWidth="1"/>
    <col min="8691" max="8691" width="11.140625" style="1" customWidth="1"/>
    <col min="8692" max="8692" width="12.7109375" style="1" customWidth="1"/>
    <col min="8693" max="8694" width="13.28515625" style="1" customWidth="1"/>
    <col min="8695" max="8695" width="11.7109375" style="1" customWidth="1"/>
    <col min="8696" max="8697" width="11.5703125" style="1" customWidth="1"/>
    <col min="8698" max="8698" width="11" style="1" customWidth="1"/>
    <col min="8699" max="8699" width="17.28515625" style="1" customWidth="1"/>
    <col min="8700" max="8700" width="15.42578125" style="1" customWidth="1"/>
    <col min="8701" max="8701" width="9.7109375" style="1" customWidth="1"/>
    <col min="8702" max="8702" width="16" style="1" customWidth="1"/>
    <col min="8703" max="8703" width="14.7109375" style="1" customWidth="1"/>
    <col min="8704" max="8705" width="14.5703125" style="1" customWidth="1"/>
    <col min="8706" max="8706" width="12.5703125" style="1" customWidth="1"/>
    <col min="8707" max="8707" width="9.7109375" style="1" customWidth="1"/>
    <col min="8708" max="8708" width="10.42578125" style="1" customWidth="1"/>
    <col min="8709" max="8712" width="12.5703125" style="1" customWidth="1"/>
    <col min="8713" max="8713" width="15.28515625" style="1" customWidth="1"/>
    <col min="8714" max="8714" width="12.5703125" style="1" customWidth="1"/>
    <col min="8715" max="8715" width="16.140625" style="1" customWidth="1"/>
    <col min="8716" max="8716" width="16.42578125" style="1" customWidth="1"/>
    <col min="8717" max="8717" width="15.42578125" style="1" customWidth="1"/>
    <col min="8718" max="8718" width="16.42578125" style="1" customWidth="1"/>
    <col min="8719" max="8719" width="13.85546875" style="1" customWidth="1"/>
    <col min="8720" max="8720" width="9.7109375" style="1" customWidth="1"/>
    <col min="8721" max="8723" width="9.5703125" style="1" customWidth="1"/>
    <col min="8724" max="8724" width="15.5703125" style="1" customWidth="1"/>
    <col min="8725" max="8725" width="17.140625" style="1" customWidth="1"/>
    <col min="8726" max="8726" width="16" style="1" customWidth="1"/>
    <col min="8727" max="8727" width="16.28515625" style="1" customWidth="1"/>
    <col min="8728" max="8730" width="13.5703125" style="1" customWidth="1"/>
    <col min="8731" max="8731" width="10.7109375" style="1" customWidth="1"/>
    <col min="8732" max="8733" width="10.42578125" style="1" customWidth="1"/>
    <col min="8734" max="8935" width="9" style="1"/>
    <col min="8936" max="8936" width="5.42578125" style="1" customWidth="1"/>
    <col min="8937" max="8937" width="29.140625" style="1" customWidth="1"/>
    <col min="8938" max="8938" width="13.85546875" style="1" customWidth="1"/>
    <col min="8939" max="8939" width="12.28515625" style="1" customWidth="1"/>
    <col min="8940" max="8940" width="11.7109375" style="1" customWidth="1"/>
    <col min="8941" max="8941" width="12.140625" style="1" customWidth="1"/>
    <col min="8942" max="8942" width="14" style="1" customWidth="1"/>
    <col min="8943" max="8943" width="13.28515625" style="1" customWidth="1"/>
    <col min="8944" max="8944" width="9.28515625" style="1" customWidth="1"/>
    <col min="8945" max="8945" width="11.28515625" style="1" customWidth="1"/>
    <col min="8946" max="8946" width="11" style="1" customWidth="1"/>
    <col min="8947" max="8947" width="11.140625" style="1" customWidth="1"/>
    <col min="8948" max="8948" width="12.7109375" style="1" customWidth="1"/>
    <col min="8949" max="8950" width="13.28515625" style="1" customWidth="1"/>
    <col min="8951" max="8951" width="11.7109375" style="1" customWidth="1"/>
    <col min="8952" max="8953" width="11.5703125" style="1" customWidth="1"/>
    <col min="8954" max="8954" width="11" style="1" customWidth="1"/>
    <col min="8955" max="8955" width="17.28515625" style="1" customWidth="1"/>
    <col min="8956" max="8956" width="15.42578125" style="1" customWidth="1"/>
    <col min="8957" max="8957" width="9.7109375" style="1" customWidth="1"/>
    <col min="8958" max="8958" width="16" style="1" customWidth="1"/>
    <col min="8959" max="8959" width="14.7109375" style="1" customWidth="1"/>
    <col min="8960" max="8961" width="14.5703125" style="1" customWidth="1"/>
    <col min="8962" max="8962" width="12.5703125" style="1" customWidth="1"/>
    <col min="8963" max="8963" width="9.7109375" style="1" customWidth="1"/>
    <col min="8964" max="8964" width="10.42578125" style="1" customWidth="1"/>
    <col min="8965" max="8968" width="12.5703125" style="1" customWidth="1"/>
    <col min="8969" max="8969" width="15.28515625" style="1" customWidth="1"/>
    <col min="8970" max="8970" width="12.5703125" style="1" customWidth="1"/>
    <col min="8971" max="8971" width="16.140625" style="1" customWidth="1"/>
    <col min="8972" max="8972" width="16.42578125" style="1" customWidth="1"/>
    <col min="8973" max="8973" width="15.42578125" style="1" customWidth="1"/>
    <col min="8974" max="8974" width="16.42578125" style="1" customWidth="1"/>
    <col min="8975" max="8975" width="13.85546875" style="1" customWidth="1"/>
    <col min="8976" max="8976" width="9.7109375" style="1" customWidth="1"/>
    <col min="8977" max="8979" width="9.5703125" style="1" customWidth="1"/>
    <col min="8980" max="8980" width="15.5703125" style="1" customWidth="1"/>
    <col min="8981" max="8981" width="17.140625" style="1" customWidth="1"/>
    <col min="8982" max="8982" width="16" style="1" customWidth="1"/>
    <col min="8983" max="8983" width="16.28515625" style="1" customWidth="1"/>
    <col min="8984" max="8986" width="13.5703125" style="1" customWidth="1"/>
    <col min="8987" max="8987" width="10.7109375" style="1" customWidth="1"/>
    <col min="8988" max="8989" width="10.42578125" style="1" customWidth="1"/>
    <col min="8990" max="9191" width="9" style="1"/>
    <col min="9192" max="9192" width="5.42578125" style="1" customWidth="1"/>
    <col min="9193" max="9193" width="29.140625" style="1" customWidth="1"/>
    <col min="9194" max="9194" width="13.85546875" style="1" customWidth="1"/>
    <col min="9195" max="9195" width="12.28515625" style="1" customWidth="1"/>
    <col min="9196" max="9196" width="11.7109375" style="1" customWidth="1"/>
    <col min="9197" max="9197" width="12.140625" style="1" customWidth="1"/>
    <col min="9198" max="9198" width="14" style="1" customWidth="1"/>
    <col min="9199" max="9199" width="13.28515625" style="1" customWidth="1"/>
    <col min="9200" max="9200" width="9.28515625" style="1" customWidth="1"/>
    <col min="9201" max="9201" width="11.28515625" style="1" customWidth="1"/>
    <col min="9202" max="9202" width="11" style="1" customWidth="1"/>
    <col min="9203" max="9203" width="11.140625" style="1" customWidth="1"/>
    <col min="9204" max="9204" width="12.7109375" style="1" customWidth="1"/>
    <col min="9205" max="9206" width="13.28515625" style="1" customWidth="1"/>
    <col min="9207" max="9207" width="11.7109375" style="1" customWidth="1"/>
    <col min="9208" max="9209" width="11.5703125" style="1" customWidth="1"/>
    <col min="9210" max="9210" width="11" style="1" customWidth="1"/>
    <col min="9211" max="9211" width="17.28515625" style="1" customWidth="1"/>
    <col min="9212" max="9212" width="15.42578125" style="1" customWidth="1"/>
    <col min="9213" max="9213" width="9.7109375" style="1" customWidth="1"/>
    <col min="9214" max="9214" width="16" style="1" customWidth="1"/>
    <col min="9215" max="9215" width="14.7109375" style="1" customWidth="1"/>
    <col min="9216" max="9217" width="14.5703125" style="1" customWidth="1"/>
    <col min="9218" max="9218" width="12.5703125" style="1" customWidth="1"/>
    <col min="9219" max="9219" width="9.7109375" style="1" customWidth="1"/>
    <col min="9220" max="9220" width="10.42578125" style="1" customWidth="1"/>
    <col min="9221" max="9224" width="12.5703125" style="1" customWidth="1"/>
    <col min="9225" max="9225" width="15.28515625" style="1" customWidth="1"/>
    <col min="9226" max="9226" width="12.5703125" style="1" customWidth="1"/>
    <col min="9227" max="9227" width="16.140625" style="1" customWidth="1"/>
    <col min="9228" max="9228" width="16.42578125" style="1" customWidth="1"/>
    <col min="9229" max="9229" width="15.42578125" style="1" customWidth="1"/>
    <col min="9230" max="9230" width="16.42578125" style="1" customWidth="1"/>
    <col min="9231" max="9231" width="13.85546875" style="1" customWidth="1"/>
    <col min="9232" max="9232" width="9.7109375" style="1" customWidth="1"/>
    <col min="9233" max="9235" width="9.5703125" style="1" customWidth="1"/>
    <col min="9236" max="9236" width="15.5703125" style="1" customWidth="1"/>
    <col min="9237" max="9237" width="17.140625" style="1" customWidth="1"/>
    <col min="9238" max="9238" width="16" style="1" customWidth="1"/>
    <col min="9239" max="9239" width="16.28515625" style="1" customWidth="1"/>
    <col min="9240" max="9242" width="13.5703125" style="1" customWidth="1"/>
    <col min="9243" max="9243" width="10.7109375" style="1" customWidth="1"/>
    <col min="9244" max="9245" width="10.42578125" style="1" customWidth="1"/>
    <col min="9246" max="9447" width="9" style="1"/>
    <col min="9448" max="9448" width="5.42578125" style="1" customWidth="1"/>
    <col min="9449" max="9449" width="29.140625" style="1" customWidth="1"/>
    <col min="9450" max="9450" width="13.85546875" style="1" customWidth="1"/>
    <col min="9451" max="9451" width="12.28515625" style="1" customWidth="1"/>
    <col min="9452" max="9452" width="11.7109375" style="1" customWidth="1"/>
    <col min="9453" max="9453" width="12.140625" style="1" customWidth="1"/>
    <col min="9454" max="9454" width="14" style="1" customWidth="1"/>
    <col min="9455" max="9455" width="13.28515625" style="1" customWidth="1"/>
    <col min="9456" max="9456" width="9.28515625" style="1" customWidth="1"/>
    <col min="9457" max="9457" width="11.28515625" style="1" customWidth="1"/>
    <col min="9458" max="9458" width="11" style="1" customWidth="1"/>
    <col min="9459" max="9459" width="11.140625" style="1" customWidth="1"/>
    <col min="9460" max="9460" width="12.7109375" style="1" customWidth="1"/>
    <col min="9461" max="9462" width="13.28515625" style="1" customWidth="1"/>
    <col min="9463" max="9463" width="11.7109375" style="1" customWidth="1"/>
    <col min="9464" max="9465" width="11.5703125" style="1" customWidth="1"/>
    <col min="9466" max="9466" width="11" style="1" customWidth="1"/>
    <col min="9467" max="9467" width="17.28515625" style="1" customWidth="1"/>
    <col min="9468" max="9468" width="15.42578125" style="1" customWidth="1"/>
    <col min="9469" max="9469" width="9.7109375" style="1" customWidth="1"/>
    <col min="9470" max="9470" width="16" style="1" customWidth="1"/>
    <col min="9471" max="9471" width="14.7109375" style="1" customWidth="1"/>
    <col min="9472" max="9473" width="14.5703125" style="1" customWidth="1"/>
    <col min="9474" max="9474" width="12.5703125" style="1" customWidth="1"/>
    <col min="9475" max="9475" width="9.7109375" style="1" customWidth="1"/>
    <col min="9476" max="9476" width="10.42578125" style="1" customWidth="1"/>
    <col min="9477" max="9480" width="12.5703125" style="1" customWidth="1"/>
    <col min="9481" max="9481" width="15.28515625" style="1" customWidth="1"/>
    <col min="9482" max="9482" width="12.5703125" style="1" customWidth="1"/>
    <col min="9483" max="9483" width="16.140625" style="1" customWidth="1"/>
    <col min="9484" max="9484" width="16.42578125" style="1" customWidth="1"/>
    <col min="9485" max="9485" width="15.42578125" style="1" customWidth="1"/>
    <col min="9486" max="9486" width="16.42578125" style="1" customWidth="1"/>
    <col min="9487" max="9487" width="13.85546875" style="1" customWidth="1"/>
    <col min="9488" max="9488" width="9.7109375" style="1" customWidth="1"/>
    <col min="9489" max="9491" width="9.5703125" style="1" customWidth="1"/>
    <col min="9492" max="9492" width="15.5703125" style="1" customWidth="1"/>
    <col min="9493" max="9493" width="17.140625" style="1" customWidth="1"/>
    <col min="9494" max="9494" width="16" style="1" customWidth="1"/>
    <col min="9495" max="9495" width="16.28515625" style="1" customWidth="1"/>
    <col min="9496" max="9498" width="13.5703125" style="1" customWidth="1"/>
    <col min="9499" max="9499" width="10.7109375" style="1" customWidth="1"/>
    <col min="9500" max="9501" width="10.42578125" style="1" customWidth="1"/>
    <col min="9502" max="9703" width="9" style="1"/>
    <col min="9704" max="9704" width="5.42578125" style="1" customWidth="1"/>
    <col min="9705" max="9705" width="29.140625" style="1" customWidth="1"/>
    <col min="9706" max="9706" width="13.85546875" style="1" customWidth="1"/>
    <col min="9707" max="9707" width="12.28515625" style="1" customWidth="1"/>
    <col min="9708" max="9708" width="11.7109375" style="1" customWidth="1"/>
    <col min="9709" max="9709" width="12.140625" style="1" customWidth="1"/>
    <col min="9710" max="9710" width="14" style="1" customWidth="1"/>
    <col min="9711" max="9711" width="13.28515625" style="1" customWidth="1"/>
    <col min="9712" max="9712" width="9.28515625" style="1" customWidth="1"/>
    <col min="9713" max="9713" width="11.28515625" style="1" customWidth="1"/>
    <col min="9714" max="9714" width="11" style="1" customWidth="1"/>
    <col min="9715" max="9715" width="11.140625" style="1" customWidth="1"/>
    <col min="9716" max="9716" width="12.7109375" style="1" customWidth="1"/>
    <col min="9717" max="9718" width="13.28515625" style="1" customWidth="1"/>
    <col min="9719" max="9719" width="11.7109375" style="1" customWidth="1"/>
    <col min="9720" max="9721" width="11.5703125" style="1" customWidth="1"/>
    <col min="9722" max="9722" width="11" style="1" customWidth="1"/>
    <col min="9723" max="9723" width="17.28515625" style="1" customWidth="1"/>
    <col min="9724" max="9724" width="15.42578125" style="1" customWidth="1"/>
    <col min="9725" max="9725" width="9.7109375" style="1" customWidth="1"/>
    <col min="9726" max="9726" width="16" style="1" customWidth="1"/>
    <col min="9727" max="9727" width="14.7109375" style="1" customWidth="1"/>
    <col min="9728" max="9729" width="14.5703125" style="1" customWidth="1"/>
    <col min="9730" max="9730" width="12.5703125" style="1" customWidth="1"/>
    <col min="9731" max="9731" width="9.7109375" style="1" customWidth="1"/>
    <col min="9732" max="9732" width="10.42578125" style="1" customWidth="1"/>
    <col min="9733" max="9736" width="12.5703125" style="1" customWidth="1"/>
    <col min="9737" max="9737" width="15.28515625" style="1" customWidth="1"/>
    <col min="9738" max="9738" width="12.5703125" style="1" customWidth="1"/>
    <col min="9739" max="9739" width="16.140625" style="1" customWidth="1"/>
    <col min="9740" max="9740" width="16.42578125" style="1" customWidth="1"/>
    <col min="9741" max="9741" width="15.42578125" style="1" customWidth="1"/>
    <col min="9742" max="9742" width="16.42578125" style="1" customWidth="1"/>
    <col min="9743" max="9743" width="13.85546875" style="1" customWidth="1"/>
    <col min="9744" max="9744" width="9.7109375" style="1" customWidth="1"/>
    <col min="9745" max="9747" width="9.5703125" style="1" customWidth="1"/>
    <col min="9748" max="9748" width="15.5703125" style="1" customWidth="1"/>
    <col min="9749" max="9749" width="17.140625" style="1" customWidth="1"/>
    <col min="9750" max="9750" width="16" style="1" customWidth="1"/>
    <col min="9751" max="9751" width="16.28515625" style="1" customWidth="1"/>
    <col min="9752" max="9754" width="13.5703125" style="1" customWidth="1"/>
    <col min="9755" max="9755" width="10.7109375" style="1" customWidth="1"/>
    <col min="9756" max="9757" width="10.42578125" style="1" customWidth="1"/>
    <col min="9758" max="9959" width="9" style="1"/>
    <col min="9960" max="9960" width="5.42578125" style="1" customWidth="1"/>
    <col min="9961" max="9961" width="29.140625" style="1" customWidth="1"/>
    <col min="9962" max="9962" width="13.85546875" style="1" customWidth="1"/>
    <col min="9963" max="9963" width="12.28515625" style="1" customWidth="1"/>
    <col min="9964" max="9964" width="11.7109375" style="1" customWidth="1"/>
    <col min="9965" max="9965" width="12.140625" style="1" customWidth="1"/>
    <col min="9966" max="9966" width="14" style="1" customWidth="1"/>
    <col min="9967" max="9967" width="13.28515625" style="1" customWidth="1"/>
    <col min="9968" max="9968" width="9.28515625" style="1" customWidth="1"/>
    <col min="9969" max="9969" width="11.28515625" style="1" customWidth="1"/>
    <col min="9970" max="9970" width="11" style="1" customWidth="1"/>
    <col min="9971" max="9971" width="11.140625" style="1" customWidth="1"/>
    <col min="9972" max="9972" width="12.7109375" style="1" customWidth="1"/>
    <col min="9973" max="9974" width="13.28515625" style="1" customWidth="1"/>
    <col min="9975" max="9975" width="11.7109375" style="1" customWidth="1"/>
    <col min="9976" max="9977" width="11.5703125" style="1" customWidth="1"/>
    <col min="9978" max="9978" width="11" style="1" customWidth="1"/>
    <col min="9979" max="9979" width="17.28515625" style="1" customWidth="1"/>
    <col min="9980" max="9980" width="15.42578125" style="1" customWidth="1"/>
    <col min="9981" max="9981" width="9.7109375" style="1" customWidth="1"/>
    <col min="9982" max="9982" width="16" style="1" customWidth="1"/>
    <col min="9983" max="9983" width="14.7109375" style="1" customWidth="1"/>
    <col min="9984" max="9985" width="14.5703125" style="1" customWidth="1"/>
    <col min="9986" max="9986" width="12.5703125" style="1" customWidth="1"/>
    <col min="9987" max="9987" width="9.7109375" style="1" customWidth="1"/>
    <col min="9988" max="9988" width="10.42578125" style="1" customWidth="1"/>
    <col min="9989" max="9992" width="12.5703125" style="1" customWidth="1"/>
    <col min="9993" max="9993" width="15.28515625" style="1" customWidth="1"/>
    <col min="9994" max="9994" width="12.5703125" style="1" customWidth="1"/>
    <col min="9995" max="9995" width="16.140625" style="1" customWidth="1"/>
    <col min="9996" max="9996" width="16.42578125" style="1" customWidth="1"/>
    <col min="9997" max="9997" width="15.42578125" style="1" customWidth="1"/>
    <col min="9998" max="9998" width="16.42578125" style="1" customWidth="1"/>
    <col min="9999" max="9999" width="13.85546875" style="1" customWidth="1"/>
    <col min="10000" max="10000" width="9.7109375" style="1" customWidth="1"/>
    <col min="10001" max="10003" width="9.5703125" style="1" customWidth="1"/>
    <col min="10004" max="10004" width="15.5703125" style="1" customWidth="1"/>
    <col min="10005" max="10005" width="17.140625" style="1" customWidth="1"/>
    <col min="10006" max="10006" width="16" style="1" customWidth="1"/>
    <col min="10007" max="10007" width="16.28515625" style="1" customWidth="1"/>
    <col min="10008" max="10010" width="13.5703125" style="1" customWidth="1"/>
    <col min="10011" max="10011" width="10.7109375" style="1" customWidth="1"/>
    <col min="10012" max="10013" width="10.42578125" style="1" customWidth="1"/>
    <col min="10014" max="10215" width="9" style="1"/>
    <col min="10216" max="10216" width="5.42578125" style="1" customWidth="1"/>
    <col min="10217" max="10217" width="29.140625" style="1" customWidth="1"/>
    <col min="10218" max="10218" width="13.85546875" style="1" customWidth="1"/>
    <col min="10219" max="10219" width="12.28515625" style="1" customWidth="1"/>
    <col min="10220" max="10220" width="11.7109375" style="1" customWidth="1"/>
    <col min="10221" max="10221" width="12.140625" style="1" customWidth="1"/>
    <col min="10222" max="10222" width="14" style="1" customWidth="1"/>
    <col min="10223" max="10223" width="13.28515625" style="1" customWidth="1"/>
    <col min="10224" max="10224" width="9.28515625" style="1" customWidth="1"/>
    <col min="10225" max="10225" width="11.28515625" style="1" customWidth="1"/>
    <col min="10226" max="10226" width="11" style="1" customWidth="1"/>
    <col min="10227" max="10227" width="11.140625" style="1" customWidth="1"/>
    <col min="10228" max="10228" width="12.7109375" style="1" customWidth="1"/>
    <col min="10229" max="10230" width="13.28515625" style="1" customWidth="1"/>
    <col min="10231" max="10231" width="11.7109375" style="1" customWidth="1"/>
    <col min="10232" max="10233" width="11.5703125" style="1" customWidth="1"/>
    <col min="10234" max="10234" width="11" style="1" customWidth="1"/>
    <col min="10235" max="10235" width="17.28515625" style="1" customWidth="1"/>
    <col min="10236" max="10236" width="15.42578125" style="1" customWidth="1"/>
    <col min="10237" max="10237" width="9.7109375" style="1" customWidth="1"/>
    <col min="10238" max="10238" width="16" style="1" customWidth="1"/>
    <col min="10239" max="10239" width="14.7109375" style="1" customWidth="1"/>
    <col min="10240" max="10241" width="14.5703125" style="1" customWidth="1"/>
    <col min="10242" max="10242" width="12.5703125" style="1" customWidth="1"/>
    <col min="10243" max="10243" width="9.7109375" style="1" customWidth="1"/>
    <col min="10244" max="10244" width="10.42578125" style="1" customWidth="1"/>
    <col min="10245" max="10248" width="12.5703125" style="1" customWidth="1"/>
    <col min="10249" max="10249" width="15.28515625" style="1" customWidth="1"/>
    <col min="10250" max="10250" width="12.5703125" style="1" customWidth="1"/>
    <col min="10251" max="10251" width="16.140625" style="1" customWidth="1"/>
    <col min="10252" max="10252" width="16.42578125" style="1" customWidth="1"/>
    <col min="10253" max="10253" width="15.42578125" style="1" customWidth="1"/>
    <col min="10254" max="10254" width="16.42578125" style="1" customWidth="1"/>
    <col min="10255" max="10255" width="13.85546875" style="1" customWidth="1"/>
    <col min="10256" max="10256" width="9.7109375" style="1" customWidth="1"/>
    <col min="10257" max="10259" width="9.5703125" style="1" customWidth="1"/>
    <col min="10260" max="10260" width="15.5703125" style="1" customWidth="1"/>
    <col min="10261" max="10261" width="17.140625" style="1" customWidth="1"/>
    <col min="10262" max="10262" width="16" style="1" customWidth="1"/>
    <col min="10263" max="10263" width="16.28515625" style="1" customWidth="1"/>
    <col min="10264" max="10266" width="13.5703125" style="1" customWidth="1"/>
    <col min="10267" max="10267" width="10.7109375" style="1" customWidth="1"/>
    <col min="10268" max="10269" width="10.42578125" style="1" customWidth="1"/>
    <col min="10270" max="10471" width="9" style="1"/>
    <col min="10472" max="10472" width="5.42578125" style="1" customWidth="1"/>
    <col min="10473" max="10473" width="29.140625" style="1" customWidth="1"/>
    <col min="10474" max="10474" width="13.85546875" style="1" customWidth="1"/>
    <col min="10475" max="10475" width="12.28515625" style="1" customWidth="1"/>
    <col min="10476" max="10476" width="11.7109375" style="1" customWidth="1"/>
    <col min="10477" max="10477" width="12.140625" style="1" customWidth="1"/>
    <col min="10478" max="10478" width="14" style="1" customWidth="1"/>
    <col min="10479" max="10479" width="13.28515625" style="1" customWidth="1"/>
    <col min="10480" max="10480" width="9.28515625" style="1" customWidth="1"/>
    <col min="10481" max="10481" width="11.28515625" style="1" customWidth="1"/>
    <col min="10482" max="10482" width="11" style="1" customWidth="1"/>
    <col min="10483" max="10483" width="11.140625" style="1" customWidth="1"/>
    <col min="10484" max="10484" width="12.7109375" style="1" customWidth="1"/>
    <col min="10485" max="10486" width="13.28515625" style="1" customWidth="1"/>
    <col min="10487" max="10487" width="11.7109375" style="1" customWidth="1"/>
    <col min="10488" max="10489" width="11.5703125" style="1" customWidth="1"/>
    <col min="10490" max="10490" width="11" style="1" customWidth="1"/>
    <col min="10491" max="10491" width="17.28515625" style="1" customWidth="1"/>
    <col min="10492" max="10492" width="15.42578125" style="1" customWidth="1"/>
    <col min="10493" max="10493" width="9.7109375" style="1" customWidth="1"/>
    <col min="10494" max="10494" width="16" style="1" customWidth="1"/>
    <col min="10495" max="10495" width="14.7109375" style="1" customWidth="1"/>
    <col min="10496" max="10497" width="14.5703125" style="1" customWidth="1"/>
    <col min="10498" max="10498" width="12.5703125" style="1" customWidth="1"/>
    <col min="10499" max="10499" width="9.7109375" style="1" customWidth="1"/>
    <col min="10500" max="10500" width="10.42578125" style="1" customWidth="1"/>
    <col min="10501" max="10504" width="12.5703125" style="1" customWidth="1"/>
    <col min="10505" max="10505" width="15.28515625" style="1" customWidth="1"/>
    <col min="10506" max="10506" width="12.5703125" style="1" customWidth="1"/>
    <col min="10507" max="10507" width="16.140625" style="1" customWidth="1"/>
    <col min="10508" max="10508" width="16.42578125" style="1" customWidth="1"/>
    <col min="10509" max="10509" width="15.42578125" style="1" customWidth="1"/>
    <col min="10510" max="10510" width="16.42578125" style="1" customWidth="1"/>
    <col min="10511" max="10511" width="13.85546875" style="1" customWidth="1"/>
    <col min="10512" max="10512" width="9.7109375" style="1" customWidth="1"/>
    <col min="10513" max="10515" width="9.5703125" style="1" customWidth="1"/>
    <col min="10516" max="10516" width="15.5703125" style="1" customWidth="1"/>
    <col min="10517" max="10517" width="17.140625" style="1" customWidth="1"/>
    <col min="10518" max="10518" width="16" style="1" customWidth="1"/>
    <col min="10519" max="10519" width="16.28515625" style="1" customWidth="1"/>
    <col min="10520" max="10522" width="13.5703125" style="1" customWidth="1"/>
    <col min="10523" max="10523" width="10.7109375" style="1" customWidth="1"/>
    <col min="10524" max="10525" width="10.42578125" style="1" customWidth="1"/>
    <col min="10526" max="10727" width="9" style="1"/>
    <col min="10728" max="10728" width="5.42578125" style="1" customWidth="1"/>
    <col min="10729" max="10729" width="29.140625" style="1" customWidth="1"/>
    <col min="10730" max="10730" width="13.85546875" style="1" customWidth="1"/>
    <col min="10731" max="10731" width="12.28515625" style="1" customWidth="1"/>
    <col min="10732" max="10732" width="11.7109375" style="1" customWidth="1"/>
    <col min="10733" max="10733" width="12.140625" style="1" customWidth="1"/>
    <col min="10734" max="10734" width="14" style="1" customWidth="1"/>
    <col min="10735" max="10735" width="13.28515625" style="1" customWidth="1"/>
    <col min="10736" max="10736" width="9.28515625" style="1" customWidth="1"/>
    <col min="10737" max="10737" width="11.28515625" style="1" customWidth="1"/>
    <col min="10738" max="10738" width="11" style="1" customWidth="1"/>
    <col min="10739" max="10739" width="11.140625" style="1" customWidth="1"/>
    <col min="10740" max="10740" width="12.7109375" style="1" customWidth="1"/>
    <col min="10741" max="10742" width="13.28515625" style="1" customWidth="1"/>
    <col min="10743" max="10743" width="11.7109375" style="1" customWidth="1"/>
    <col min="10744" max="10745" width="11.5703125" style="1" customWidth="1"/>
    <col min="10746" max="10746" width="11" style="1" customWidth="1"/>
    <col min="10747" max="10747" width="17.28515625" style="1" customWidth="1"/>
    <col min="10748" max="10748" width="15.42578125" style="1" customWidth="1"/>
    <col min="10749" max="10749" width="9.7109375" style="1" customWidth="1"/>
    <col min="10750" max="10750" width="16" style="1" customWidth="1"/>
    <col min="10751" max="10751" width="14.7109375" style="1" customWidth="1"/>
    <col min="10752" max="10753" width="14.5703125" style="1" customWidth="1"/>
    <col min="10754" max="10754" width="12.5703125" style="1" customWidth="1"/>
    <col min="10755" max="10755" width="9.7109375" style="1" customWidth="1"/>
    <col min="10756" max="10756" width="10.42578125" style="1" customWidth="1"/>
    <col min="10757" max="10760" width="12.5703125" style="1" customWidth="1"/>
    <col min="10761" max="10761" width="15.28515625" style="1" customWidth="1"/>
    <col min="10762" max="10762" width="12.5703125" style="1" customWidth="1"/>
    <col min="10763" max="10763" width="16.140625" style="1" customWidth="1"/>
    <col min="10764" max="10764" width="16.42578125" style="1" customWidth="1"/>
    <col min="10765" max="10765" width="15.42578125" style="1" customWidth="1"/>
    <col min="10766" max="10766" width="16.42578125" style="1" customWidth="1"/>
    <col min="10767" max="10767" width="13.85546875" style="1" customWidth="1"/>
    <col min="10768" max="10768" width="9.7109375" style="1" customWidth="1"/>
    <col min="10769" max="10771" width="9.5703125" style="1" customWidth="1"/>
    <col min="10772" max="10772" width="15.5703125" style="1" customWidth="1"/>
    <col min="10773" max="10773" width="17.140625" style="1" customWidth="1"/>
    <col min="10774" max="10774" width="16" style="1" customWidth="1"/>
    <col min="10775" max="10775" width="16.28515625" style="1" customWidth="1"/>
    <col min="10776" max="10778" width="13.5703125" style="1" customWidth="1"/>
    <col min="10779" max="10779" width="10.7109375" style="1" customWidth="1"/>
    <col min="10780" max="10781" width="10.42578125" style="1" customWidth="1"/>
    <col min="10782" max="10983" width="9" style="1"/>
    <col min="10984" max="10984" width="5.42578125" style="1" customWidth="1"/>
    <col min="10985" max="10985" width="29.140625" style="1" customWidth="1"/>
    <col min="10986" max="10986" width="13.85546875" style="1" customWidth="1"/>
    <col min="10987" max="10987" width="12.28515625" style="1" customWidth="1"/>
    <col min="10988" max="10988" width="11.7109375" style="1" customWidth="1"/>
    <col min="10989" max="10989" width="12.140625" style="1" customWidth="1"/>
    <col min="10990" max="10990" width="14" style="1" customWidth="1"/>
    <col min="10991" max="10991" width="13.28515625" style="1" customWidth="1"/>
    <col min="10992" max="10992" width="9.28515625" style="1" customWidth="1"/>
    <col min="10993" max="10993" width="11.28515625" style="1" customWidth="1"/>
    <col min="10994" max="10994" width="11" style="1" customWidth="1"/>
    <col min="10995" max="10995" width="11.140625" style="1" customWidth="1"/>
    <col min="10996" max="10996" width="12.7109375" style="1" customWidth="1"/>
    <col min="10997" max="10998" width="13.28515625" style="1" customWidth="1"/>
    <col min="10999" max="10999" width="11.7109375" style="1" customWidth="1"/>
    <col min="11000" max="11001" width="11.5703125" style="1" customWidth="1"/>
    <col min="11002" max="11002" width="11" style="1" customWidth="1"/>
    <col min="11003" max="11003" width="17.28515625" style="1" customWidth="1"/>
    <col min="11004" max="11004" width="15.42578125" style="1" customWidth="1"/>
    <col min="11005" max="11005" width="9.7109375" style="1" customWidth="1"/>
    <col min="11006" max="11006" width="16" style="1" customWidth="1"/>
    <col min="11007" max="11007" width="14.7109375" style="1" customWidth="1"/>
    <col min="11008" max="11009" width="14.5703125" style="1" customWidth="1"/>
    <col min="11010" max="11010" width="12.5703125" style="1" customWidth="1"/>
    <col min="11011" max="11011" width="9.7109375" style="1" customWidth="1"/>
    <col min="11012" max="11012" width="10.42578125" style="1" customWidth="1"/>
    <col min="11013" max="11016" width="12.5703125" style="1" customWidth="1"/>
    <col min="11017" max="11017" width="15.28515625" style="1" customWidth="1"/>
    <col min="11018" max="11018" width="12.5703125" style="1" customWidth="1"/>
    <col min="11019" max="11019" width="16.140625" style="1" customWidth="1"/>
    <col min="11020" max="11020" width="16.42578125" style="1" customWidth="1"/>
    <col min="11021" max="11021" width="15.42578125" style="1" customWidth="1"/>
    <col min="11022" max="11022" width="16.42578125" style="1" customWidth="1"/>
    <col min="11023" max="11023" width="13.85546875" style="1" customWidth="1"/>
    <col min="11024" max="11024" width="9.7109375" style="1" customWidth="1"/>
    <col min="11025" max="11027" width="9.5703125" style="1" customWidth="1"/>
    <col min="11028" max="11028" width="15.5703125" style="1" customWidth="1"/>
    <col min="11029" max="11029" width="17.140625" style="1" customWidth="1"/>
    <col min="11030" max="11030" width="16" style="1" customWidth="1"/>
    <col min="11031" max="11031" width="16.28515625" style="1" customWidth="1"/>
    <col min="11032" max="11034" width="13.5703125" style="1" customWidth="1"/>
    <col min="11035" max="11035" width="10.7109375" style="1" customWidth="1"/>
    <col min="11036" max="11037" width="10.42578125" style="1" customWidth="1"/>
    <col min="11038" max="11239" width="9" style="1"/>
    <col min="11240" max="11240" width="5.42578125" style="1" customWidth="1"/>
    <col min="11241" max="11241" width="29.140625" style="1" customWidth="1"/>
    <col min="11242" max="11242" width="13.85546875" style="1" customWidth="1"/>
    <col min="11243" max="11243" width="12.28515625" style="1" customWidth="1"/>
    <col min="11244" max="11244" width="11.7109375" style="1" customWidth="1"/>
    <col min="11245" max="11245" width="12.140625" style="1" customWidth="1"/>
    <col min="11246" max="11246" width="14" style="1" customWidth="1"/>
    <col min="11247" max="11247" width="13.28515625" style="1" customWidth="1"/>
    <col min="11248" max="11248" width="9.28515625" style="1" customWidth="1"/>
    <col min="11249" max="11249" width="11.28515625" style="1" customWidth="1"/>
    <col min="11250" max="11250" width="11" style="1" customWidth="1"/>
    <col min="11251" max="11251" width="11.140625" style="1" customWidth="1"/>
    <col min="11252" max="11252" width="12.7109375" style="1" customWidth="1"/>
    <col min="11253" max="11254" width="13.28515625" style="1" customWidth="1"/>
    <col min="11255" max="11255" width="11.7109375" style="1" customWidth="1"/>
    <col min="11256" max="11257" width="11.5703125" style="1" customWidth="1"/>
    <col min="11258" max="11258" width="11" style="1" customWidth="1"/>
    <col min="11259" max="11259" width="17.28515625" style="1" customWidth="1"/>
    <col min="11260" max="11260" width="15.42578125" style="1" customWidth="1"/>
    <col min="11261" max="11261" width="9.7109375" style="1" customWidth="1"/>
    <col min="11262" max="11262" width="16" style="1" customWidth="1"/>
    <col min="11263" max="11263" width="14.7109375" style="1" customWidth="1"/>
    <col min="11264" max="11265" width="14.5703125" style="1" customWidth="1"/>
    <col min="11266" max="11266" width="12.5703125" style="1" customWidth="1"/>
    <col min="11267" max="11267" width="9.7109375" style="1" customWidth="1"/>
    <col min="11268" max="11268" width="10.42578125" style="1" customWidth="1"/>
    <col min="11269" max="11272" width="12.5703125" style="1" customWidth="1"/>
    <col min="11273" max="11273" width="15.28515625" style="1" customWidth="1"/>
    <col min="11274" max="11274" width="12.5703125" style="1" customWidth="1"/>
    <col min="11275" max="11275" width="16.140625" style="1" customWidth="1"/>
    <col min="11276" max="11276" width="16.42578125" style="1" customWidth="1"/>
    <col min="11277" max="11277" width="15.42578125" style="1" customWidth="1"/>
    <col min="11278" max="11278" width="16.42578125" style="1" customWidth="1"/>
    <col min="11279" max="11279" width="13.85546875" style="1" customWidth="1"/>
    <col min="11280" max="11280" width="9.7109375" style="1" customWidth="1"/>
    <col min="11281" max="11283" width="9.5703125" style="1" customWidth="1"/>
    <col min="11284" max="11284" width="15.5703125" style="1" customWidth="1"/>
    <col min="11285" max="11285" width="17.140625" style="1" customWidth="1"/>
    <col min="11286" max="11286" width="16" style="1" customWidth="1"/>
    <col min="11287" max="11287" width="16.28515625" style="1" customWidth="1"/>
    <col min="11288" max="11290" width="13.5703125" style="1" customWidth="1"/>
    <col min="11291" max="11291" width="10.7109375" style="1" customWidth="1"/>
    <col min="11292" max="11293" width="10.42578125" style="1" customWidth="1"/>
    <col min="11294" max="11495" width="9" style="1"/>
    <col min="11496" max="11496" width="5.42578125" style="1" customWidth="1"/>
    <col min="11497" max="11497" width="29.140625" style="1" customWidth="1"/>
    <col min="11498" max="11498" width="13.85546875" style="1" customWidth="1"/>
    <col min="11499" max="11499" width="12.28515625" style="1" customWidth="1"/>
    <col min="11500" max="11500" width="11.7109375" style="1" customWidth="1"/>
    <col min="11501" max="11501" width="12.140625" style="1" customWidth="1"/>
    <col min="11502" max="11502" width="14" style="1" customWidth="1"/>
    <col min="11503" max="11503" width="13.28515625" style="1" customWidth="1"/>
    <col min="11504" max="11504" width="9.28515625" style="1" customWidth="1"/>
    <col min="11505" max="11505" width="11.28515625" style="1" customWidth="1"/>
    <col min="11506" max="11506" width="11" style="1" customWidth="1"/>
    <col min="11507" max="11507" width="11.140625" style="1" customWidth="1"/>
    <col min="11508" max="11508" width="12.7109375" style="1" customWidth="1"/>
    <col min="11509" max="11510" width="13.28515625" style="1" customWidth="1"/>
    <col min="11511" max="11511" width="11.7109375" style="1" customWidth="1"/>
    <col min="11512" max="11513" width="11.5703125" style="1" customWidth="1"/>
    <col min="11514" max="11514" width="11" style="1" customWidth="1"/>
    <col min="11515" max="11515" width="17.28515625" style="1" customWidth="1"/>
    <col min="11516" max="11516" width="15.42578125" style="1" customWidth="1"/>
    <col min="11517" max="11517" width="9.7109375" style="1" customWidth="1"/>
    <col min="11518" max="11518" width="16" style="1" customWidth="1"/>
    <col min="11519" max="11519" width="14.7109375" style="1" customWidth="1"/>
    <col min="11520" max="11521" width="14.5703125" style="1" customWidth="1"/>
    <col min="11522" max="11522" width="12.5703125" style="1" customWidth="1"/>
    <col min="11523" max="11523" width="9.7109375" style="1" customWidth="1"/>
    <col min="11524" max="11524" width="10.42578125" style="1" customWidth="1"/>
    <col min="11525" max="11528" width="12.5703125" style="1" customWidth="1"/>
    <col min="11529" max="11529" width="15.28515625" style="1" customWidth="1"/>
    <col min="11530" max="11530" width="12.5703125" style="1" customWidth="1"/>
    <col min="11531" max="11531" width="16.140625" style="1" customWidth="1"/>
    <col min="11532" max="11532" width="16.42578125" style="1" customWidth="1"/>
    <col min="11533" max="11533" width="15.42578125" style="1" customWidth="1"/>
    <col min="11534" max="11534" width="16.42578125" style="1" customWidth="1"/>
    <col min="11535" max="11535" width="13.85546875" style="1" customWidth="1"/>
    <col min="11536" max="11536" width="9.7109375" style="1" customWidth="1"/>
    <col min="11537" max="11539" width="9.5703125" style="1" customWidth="1"/>
    <col min="11540" max="11540" width="15.5703125" style="1" customWidth="1"/>
    <col min="11541" max="11541" width="17.140625" style="1" customWidth="1"/>
    <col min="11542" max="11542" width="16" style="1" customWidth="1"/>
    <col min="11543" max="11543" width="16.28515625" style="1" customWidth="1"/>
    <col min="11544" max="11546" width="13.5703125" style="1" customWidth="1"/>
    <col min="11547" max="11547" width="10.7109375" style="1" customWidth="1"/>
    <col min="11548" max="11549" width="10.42578125" style="1" customWidth="1"/>
    <col min="11550" max="11751" width="9" style="1"/>
    <col min="11752" max="11752" width="5.42578125" style="1" customWidth="1"/>
    <col min="11753" max="11753" width="29.140625" style="1" customWidth="1"/>
    <col min="11754" max="11754" width="13.85546875" style="1" customWidth="1"/>
    <col min="11755" max="11755" width="12.28515625" style="1" customWidth="1"/>
    <col min="11756" max="11756" width="11.7109375" style="1" customWidth="1"/>
    <col min="11757" max="11757" width="12.140625" style="1" customWidth="1"/>
    <col min="11758" max="11758" width="14" style="1" customWidth="1"/>
    <col min="11759" max="11759" width="13.28515625" style="1" customWidth="1"/>
    <col min="11760" max="11760" width="9.28515625" style="1" customWidth="1"/>
    <col min="11761" max="11761" width="11.28515625" style="1" customWidth="1"/>
    <col min="11762" max="11762" width="11" style="1" customWidth="1"/>
    <col min="11763" max="11763" width="11.140625" style="1" customWidth="1"/>
    <col min="11764" max="11764" width="12.7109375" style="1" customWidth="1"/>
    <col min="11765" max="11766" width="13.28515625" style="1" customWidth="1"/>
    <col min="11767" max="11767" width="11.7109375" style="1" customWidth="1"/>
    <col min="11768" max="11769" width="11.5703125" style="1" customWidth="1"/>
    <col min="11770" max="11770" width="11" style="1" customWidth="1"/>
    <col min="11771" max="11771" width="17.28515625" style="1" customWidth="1"/>
    <col min="11772" max="11772" width="15.42578125" style="1" customWidth="1"/>
    <col min="11773" max="11773" width="9.7109375" style="1" customWidth="1"/>
    <col min="11774" max="11774" width="16" style="1" customWidth="1"/>
    <col min="11775" max="11775" width="14.7109375" style="1" customWidth="1"/>
    <col min="11776" max="11777" width="14.5703125" style="1" customWidth="1"/>
    <col min="11778" max="11778" width="12.5703125" style="1" customWidth="1"/>
    <col min="11779" max="11779" width="9.7109375" style="1" customWidth="1"/>
    <col min="11780" max="11780" width="10.42578125" style="1" customWidth="1"/>
    <col min="11781" max="11784" width="12.5703125" style="1" customWidth="1"/>
    <col min="11785" max="11785" width="15.28515625" style="1" customWidth="1"/>
    <col min="11786" max="11786" width="12.5703125" style="1" customWidth="1"/>
    <col min="11787" max="11787" width="16.140625" style="1" customWidth="1"/>
    <col min="11788" max="11788" width="16.42578125" style="1" customWidth="1"/>
    <col min="11789" max="11789" width="15.42578125" style="1" customWidth="1"/>
    <col min="11790" max="11790" width="16.42578125" style="1" customWidth="1"/>
    <col min="11791" max="11791" width="13.85546875" style="1" customWidth="1"/>
    <col min="11792" max="11792" width="9.7109375" style="1" customWidth="1"/>
    <col min="11793" max="11795" width="9.5703125" style="1" customWidth="1"/>
    <col min="11796" max="11796" width="15.5703125" style="1" customWidth="1"/>
    <col min="11797" max="11797" width="17.140625" style="1" customWidth="1"/>
    <col min="11798" max="11798" width="16" style="1" customWidth="1"/>
    <col min="11799" max="11799" width="16.28515625" style="1" customWidth="1"/>
    <col min="11800" max="11802" width="13.5703125" style="1" customWidth="1"/>
    <col min="11803" max="11803" width="10.7109375" style="1" customWidth="1"/>
    <col min="11804" max="11805" width="10.42578125" style="1" customWidth="1"/>
    <col min="11806" max="12007" width="9" style="1"/>
    <col min="12008" max="12008" width="5.42578125" style="1" customWidth="1"/>
    <col min="12009" max="12009" width="29.140625" style="1" customWidth="1"/>
    <col min="12010" max="12010" width="13.85546875" style="1" customWidth="1"/>
    <col min="12011" max="12011" width="12.28515625" style="1" customWidth="1"/>
    <col min="12012" max="12012" width="11.7109375" style="1" customWidth="1"/>
    <col min="12013" max="12013" width="12.140625" style="1" customWidth="1"/>
    <col min="12014" max="12014" width="14" style="1" customWidth="1"/>
    <col min="12015" max="12015" width="13.28515625" style="1" customWidth="1"/>
    <col min="12016" max="12016" width="9.28515625" style="1" customWidth="1"/>
    <col min="12017" max="12017" width="11.28515625" style="1" customWidth="1"/>
    <col min="12018" max="12018" width="11" style="1" customWidth="1"/>
    <col min="12019" max="12019" width="11.140625" style="1" customWidth="1"/>
    <col min="12020" max="12020" width="12.7109375" style="1" customWidth="1"/>
    <col min="12021" max="12022" width="13.28515625" style="1" customWidth="1"/>
    <col min="12023" max="12023" width="11.7109375" style="1" customWidth="1"/>
    <col min="12024" max="12025" width="11.5703125" style="1" customWidth="1"/>
    <col min="12026" max="12026" width="11" style="1" customWidth="1"/>
    <col min="12027" max="12027" width="17.28515625" style="1" customWidth="1"/>
    <col min="12028" max="12028" width="15.42578125" style="1" customWidth="1"/>
    <col min="12029" max="12029" width="9.7109375" style="1" customWidth="1"/>
    <col min="12030" max="12030" width="16" style="1" customWidth="1"/>
    <col min="12031" max="12031" width="14.7109375" style="1" customWidth="1"/>
    <col min="12032" max="12033" width="14.5703125" style="1" customWidth="1"/>
    <col min="12034" max="12034" width="12.5703125" style="1" customWidth="1"/>
    <col min="12035" max="12035" width="9.7109375" style="1" customWidth="1"/>
    <col min="12036" max="12036" width="10.42578125" style="1" customWidth="1"/>
    <col min="12037" max="12040" width="12.5703125" style="1" customWidth="1"/>
    <col min="12041" max="12041" width="15.28515625" style="1" customWidth="1"/>
    <col min="12042" max="12042" width="12.5703125" style="1" customWidth="1"/>
    <col min="12043" max="12043" width="16.140625" style="1" customWidth="1"/>
    <col min="12044" max="12044" width="16.42578125" style="1" customWidth="1"/>
    <col min="12045" max="12045" width="15.42578125" style="1" customWidth="1"/>
    <col min="12046" max="12046" width="16.42578125" style="1" customWidth="1"/>
    <col min="12047" max="12047" width="13.85546875" style="1" customWidth="1"/>
    <col min="12048" max="12048" width="9.7109375" style="1" customWidth="1"/>
    <col min="12049" max="12051" width="9.5703125" style="1" customWidth="1"/>
    <col min="12052" max="12052" width="15.5703125" style="1" customWidth="1"/>
    <col min="12053" max="12053" width="17.140625" style="1" customWidth="1"/>
    <col min="12054" max="12054" width="16" style="1" customWidth="1"/>
    <col min="12055" max="12055" width="16.28515625" style="1" customWidth="1"/>
    <col min="12056" max="12058" width="13.5703125" style="1" customWidth="1"/>
    <col min="12059" max="12059" width="10.7109375" style="1" customWidth="1"/>
    <col min="12060" max="12061" width="10.42578125" style="1" customWidth="1"/>
    <col min="12062" max="12263" width="9" style="1"/>
    <col min="12264" max="12264" width="5.42578125" style="1" customWidth="1"/>
    <col min="12265" max="12265" width="29.140625" style="1" customWidth="1"/>
    <col min="12266" max="12266" width="13.85546875" style="1" customWidth="1"/>
    <col min="12267" max="12267" width="12.28515625" style="1" customWidth="1"/>
    <col min="12268" max="12268" width="11.7109375" style="1" customWidth="1"/>
    <col min="12269" max="12269" width="12.140625" style="1" customWidth="1"/>
    <col min="12270" max="12270" width="14" style="1" customWidth="1"/>
    <col min="12271" max="12271" width="13.28515625" style="1" customWidth="1"/>
    <col min="12272" max="12272" width="9.28515625" style="1" customWidth="1"/>
    <col min="12273" max="12273" width="11.28515625" style="1" customWidth="1"/>
    <col min="12274" max="12274" width="11" style="1" customWidth="1"/>
    <col min="12275" max="12275" width="11.140625" style="1" customWidth="1"/>
    <col min="12276" max="12276" width="12.7109375" style="1" customWidth="1"/>
    <col min="12277" max="12278" width="13.28515625" style="1" customWidth="1"/>
    <col min="12279" max="12279" width="11.7109375" style="1" customWidth="1"/>
    <col min="12280" max="12281" width="11.5703125" style="1" customWidth="1"/>
    <col min="12282" max="12282" width="11" style="1" customWidth="1"/>
    <col min="12283" max="12283" width="17.28515625" style="1" customWidth="1"/>
    <col min="12284" max="12284" width="15.42578125" style="1" customWidth="1"/>
    <col min="12285" max="12285" width="9.7109375" style="1" customWidth="1"/>
    <col min="12286" max="12286" width="16" style="1" customWidth="1"/>
    <col min="12287" max="12287" width="14.7109375" style="1" customWidth="1"/>
    <col min="12288" max="12289" width="14.5703125" style="1" customWidth="1"/>
    <col min="12290" max="12290" width="12.5703125" style="1" customWidth="1"/>
    <col min="12291" max="12291" width="9.7109375" style="1" customWidth="1"/>
    <col min="12292" max="12292" width="10.42578125" style="1" customWidth="1"/>
    <col min="12293" max="12296" width="12.5703125" style="1" customWidth="1"/>
    <col min="12297" max="12297" width="15.28515625" style="1" customWidth="1"/>
    <col min="12298" max="12298" width="12.5703125" style="1" customWidth="1"/>
    <col min="12299" max="12299" width="16.140625" style="1" customWidth="1"/>
    <col min="12300" max="12300" width="16.42578125" style="1" customWidth="1"/>
    <col min="12301" max="12301" width="15.42578125" style="1" customWidth="1"/>
    <col min="12302" max="12302" width="16.42578125" style="1" customWidth="1"/>
    <col min="12303" max="12303" width="13.85546875" style="1" customWidth="1"/>
    <col min="12304" max="12304" width="9.7109375" style="1" customWidth="1"/>
    <col min="12305" max="12307" width="9.5703125" style="1" customWidth="1"/>
    <col min="12308" max="12308" width="15.5703125" style="1" customWidth="1"/>
    <col min="12309" max="12309" width="17.140625" style="1" customWidth="1"/>
    <col min="12310" max="12310" width="16" style="1" customWidth="1"/>
    <col min="12311" max="12311" width="16.28515625" style="1" customWidth="1"/>
    <col min="12312" max="12314" width="13.5703125" style="1" customWidth="1"/>
    <col min="12315" max="12315" width="10.7109375" style="1" customWidth="1"/>
    <col min="12316" max="12317" width="10.42578125" style="1" customWidth="1"/>
    <col min="12318" max="12519" width="9" style="1"/>
    <col min="12520" max="12520" width="5.42578125" style="1" customWidth="1"/>
    <col min="12521" max="12521" width="29.140625" style="1" customWidth="1"/>
    <col min="12522" max="12522" width="13.85546875" style="1" customWidth="1"/>
    <col min="12523" max="12523" width="12.28515625" style="1" customWidth="1"/>
    <col min="12524" max="12524" width="11.7109375" style="1" customWidth="1"/>
    <col min="12525" max="12525" width="12.140625" style="1" customWidth="1"/>
    <col min="12526" max="12526" width="14" style="1" customWidth="1"/>
    <col min="12527" max="12527" width="13.28515625" style="1" customWidth="1"/>
    <col min="12528" max="12528" width="9.28515625" style="1" customWidth="1"/>
    <col min="12529" max="12529" width="11.28515625" style="1" customWidth="1"/>
    <col min="12530" max="12530" width="11" style="1" customWidth="1"/>
    <col min="12531" max="12531" width="11.140625" style="1" customWidth="1"/>
    <col min="12532" max="12532" width="12.7109375" style="1" customWidth="1"/>
    <col min="12533" max="12534" width="13.28515625" style="1" customWidth="1"/>
    <col min="12535" max="12535" width="11.7109375" style="1" customWidth="1"/>
    <col min="12536" max="12537" width="11.5703125" style="1" customWidth="1"/>
    <col min="12538" max="12538" width="11" style="1" customWidth="1"/>
    <col min="12539" max="12539" width="17.28515625" style="1" customWidth="1"/>
    <col min="12540" max="12540" width="15.42578125" style="1" customWidth="1"/>
    <col min="12541" max="12541" width="9.7109375" style="1" customWidth="1"/>
    <col min="12542" max="12542" width="16" style="1" customWidth="1"/>
    <col min="12543" max="12543" width="14.7109375" style="1" customWidth="1"/>
    <col min="12544" max="12545" width="14.5703125" style="1" customWidth="1"/>
    <col min="12546" max="12546" width="12.5703125" style="1" customWidth="1"/>
    <col min="12547" max="12547" width="9.7109375" style="1" customWidth="1"/>
    <col min="12548" max="12548" width="10.42578125" style="1" customWidth="1"/>
    <col min="12549" max="12552" width="12.5703125" style="1" customWidth="1"/>
    <col min="12553" max="12553" width="15.28515625" style="1" customWidth="1"/>
    <col min="12554" max="12554" width="12.5703125" style="1" customWidth="1"/>
    <col min="12555" max="12555" width="16.140625" style="1" customWidth="1"/>
    <col min="12556" max="12556" width="16.42578125" style="1" customWidth="1"/>
    <col min="12557" max="12557" width="15.42578125" style="1" customWidth="1"/>
    <col min="12558" max="12558" width="16.42578125" style="1" customWidth="1"/>
    <col min="12559" max="12559" width="13.85546875" style="1" customWidth="1"/>
    <col min="12560" max="12560" width="9.7109375" style="1" customWidth="1"/>
    <col min="12561" max="12563" width="9.5703125" style="1" customWidth="1"/>
    <col min="12564" max="12564" width="15.5703125" style="1" customWidth="1"/>
    <col min="12565" max="12565" width="17.140625" style="1" customWidth="1"/>
    <col min="12566" max="12566" width="16" style="1" customWidth="1"/>
    <col min="12567" max="12567" width="16.28515625" style="1" customWidth="1"/>
    <col min="12568" max="12570" width="13.5703125" style="1" customWidth="1"/>
    <col min="12571" max="12571" width="10.7109375" style="1" customWidth="1"/>
    <col min="12572" max="12573" width="10.42578125" style="1" customWidth="1"/>
    <col min="12574" max="12775" width="9" style="1"/>
    <col min="12776" max="12776" width="5.42578125" style="1" customWidth="1"/>
    <col min="12777" max="12777" width="29.140625" style="1" customWidth="1"/>
    <col min="12778" max="12778" width="13.85546875" style="1" customWidth="1"/>
    <col min="12779" max="12779" width="12.28515625" style="1" customWidth="1"/>
    <col min="12780" max="12780" width="11.7109375" style="1" customWidth="1"/>
    <col min="12781" max="12781" width="12.140625" style="1" customWidth="1"/>
    <col min="12782" max="12782" width="14" style="1" customWidth="1"/>
    <col min="12783" max="12783" width="13.28515625" style="1" customWidth="1"/>
    <col min="12784" max="12784" width="9.28515625" style="1" customWidth="1"/>
    <col min="12785" max="12785" width="11.28515625" style="1" customWidth="1"/>
    <col min="12786" max="12786" width="11" style="1" customWidth="1"/>
    <col min="12787" max="12787" width="11.140625" style="1" customWidth="1"/>
    <col min="12788" max="12788" width="12.7109375" style="1" customWidth="1"/>
    <col min="12789" max="12790" width="13.28515625" style="1" customWidth="1"/>
    <col min="12791" max="12791" width="11.7109375" style="1" customWidth="1"/>
    <col min="12792" max="12793" width="11.5703125" style="1" customWidth="1"/>
    <col min="12794" max="12794" width="11" style="1" customWidth="1"/>
    <col min="12795" max="12795" width="17.28515625" style="1" customWidth="1"/>
    <col min="12796" max="12796" width="15.42578125" style="1" customWidth="1"/>
    <col min="12797" max="12797" width="9.7109375" style="1" customWidth="1"/>
    <col min="12798" max="12798" width="16" style="1" customWidth="1"/>
    <col min="12799" max="12799" width="14.7109375" style="1" customWidth="1"/>
    <col min="12800" max="12801" width="14.5703125" style="1" customWidth="1"/>
    <col min="12802" max="12802" width="12.5703125" style="1" customWidth="1"/>
    <col min="12803" max="12803" width="9.7109375" style="1" customWidth="1"/>
    <col min="12804" max="12804" width="10.42578125" style="1" customWidth="1"/>
    <col min="12805" max="12808" width="12.5703125" style="1" customWidth="1"/>
    <col min="12809" max="12809" width="15.28515625" style="1" customWidth="1"/>
    <col min="12810" max="12810" width="12.5703125" style="1" customWidth="1"/>
    <col min="12811" max="12811" width="16.140625" style="1" customWidth="1"/>
    <col min="12812" max="12812" width="16.42578125" style="1" customWidth="1"/>
    <col min="12813" max="12813" width="15.42578125" style="1" customWidth="1"/>
    <col min="12814" max="12814" width="16.42578125" style="1" customWidth="1"/>
    <col min="12815" max="12815" width="13.85546875" style="1" customWidth="1"/>
    <col min="12816" max="12816" width="9.7109375" style="1" customWidth="1"/>
    <col min="12817" max="12819" width="9.5703125" style="1" customWidth="1"/>
    <col min="12820" max="12820" width="15.5703125" style="1" customWidth="1"/>
    <col min="12821" max="12821" width="17.140625" style="1" customWidth="1"/>
    <col min="12822" max="12822" width="16" style="1" customWidth="1"/>
    <col min="12823" max="12823" width="16.28515625" style="1" customWidth="1"/>
    <col min="12824" max="12826" width="13.5703125" style="1" customWidth="1"/>
    <col min="12827" max="12827" width="10.7109375" style="1" customWidth="1"/>
    <col min="12828" max="12829" width="10.42578125" style="1" customWidth="1"/>
    <col min="12830" max="13031" width="9" style="1"/>
    <col min="13032" max="13032" width="5.42578125" style="1" customWidth="1"/>
    <col min="13033" max="13033" width="29.140625" style="1" customWidth="1"/>
    <col min="13034" max="13034" width="13.85546875" style="1" customWidth="1"/>
    <col min="13035" max="13035" width="12.28515625" style="1" customWidth="1"/>
    <col min="13036" max="13036" width="11.7109375" style="1" customWidth="1"/>
    <col min="13037" max="13037" width="12.140625" style="1" customWidth="1"/>
    <col min="13038" max="13038" width="14" style="1" customWidth="1"/>
    <col min="13039" max="13039" width="13.28515625" style="1" customWidth="1"/>
    <col min="13040" max="13040" width="9.28515625" style="1" customWidth="1"/>
    <col min="13041" max="13041" width="11.28515625" style="1" customWidth="1"/>
    <col min="13042" max="13042" width="11" style="1" customWidth="1"/>
    <col min="13043" max="13043" width="11.140625" style="1" customWidth="1"/>
    <col min="13044" max="13044" width="12.7109375" style="1" customWidth="1"/>
    <col min="13045" max="13046" width="13.28515625" style="1" customWidth="1"/>
    <col min="13047" max="13047" width="11.7109375" style="1" customWidth="1"/>
    <col min="13048" max="13049" width="11.5703125" style="1" customWidth="1"/>
    <col min="13050" max="13050" width="11" style="1" customWidth="1"/>
    <col min="13051" max="13051" width="17.28515625" style="1" customWidth="1"/>
    <col min="13052" max="13052" width="15.42578125" style="1" customWidth="1"/>
    <col min="13053" max="13053" width="9.7109375" style="1" customWidth="1"/>
    <col min="13054" max="13054" width="16" style="1" customWidth="1"/>
    <col min="13055" max="13055" width="14.7109375" style="1" customWidth="1"/>
    <col min="13056" max="13057" width="14.5703125" style="1" customWidth="1"/>
    <col min="13058" max="13058" width="12.5703125" style="1" customWidth="1"/>
    <col min="13059" max="13059" width="9.7109375" style="1" customWidth="1"/>
    <col min="13060" max="13060" width="10.42578125" style="1" customWidth="1"/>
    <col min="13061" max="13064" width="12.5703125" style="1" customWidth="1"/>
    <col min="13065" max="13065" width="15.28515625" style="1" customWidth="1"/>
    <col min="13066" max="13066" width="12.5703125" style="1" customWidth="1"/>
    <col min="13067" max="13067" width="16.140625" style="1" customWidth="1"/>
    <col min="13068" max="13068" width="16.42578125" style="1" customWidth="1"/>
    <col min="13069" max="13069" width="15.42578125" style="1" customWidth="1"/>
    <col min="13070" max="13070" width="16.42578125" style="1" customWidth="1"/>
    <col min="13071" max="13071" width="13.85546875" style="1" customWidth="1"/>
    <col min="13072" max="13072" width="9.7109375" style="1" customWidth="1"/>
    <col min="13073" max="13075" width="9.5703125" style="1" customWidth="1"/>
    <col min="13076" max="13076" width="15.5703125" style="1" customWidth="1"/>
    <col min="13077" max="13077" width="17.140625" style="1" customWidth="1"/>
    <col min="13078" max="13078" width="16" style="1" customWidth="1"/>
    <col min="13079" max="13079" width="16.28515625" style="1" customWidth="1"/>
    <col min="13080" max="13082" width="13.5703125" style="1" customWidth="1"/>
    <col min="13083" max="13083" width="10.7109375" style="1" customWidth="1"/>
    <col min="13084" max="13085" width="10.42578125" style="1" customWidth="1"/>
    <col min="13086" max="13287" width="9" style="1"/>
    <col min="13288" max="13288" width="5.42578125" style="1" customWidth="1"/>
    <col min="13289" max="13289" width="29.140625" style="1" customWidth="1"/>
    <col min="13290" max="13290" width="13.85546875" style="1" customWidth="1"/>
    <col min="13291" max="13291" width="12.28515625" style="1" customWidth="1"/>
    <col min="13292" max="13292" width="11.7109375" style="1" customWidth="1"/>
    <col min="13293" max="13293" width="12.140625" style="1" customWidth="1"/>
    <col min="13294" max="13294" width="14" style="1" customWidth="1"/>
    <col min="13295" max="13295" width="13.28515625" style="1" customWidth="1"/>
    <col min="13296" max="13296" width="9.28515625" style="1" customWidth="1"/>
    <col min="13297" max="13297" width="11.28515625" style="1" customWidth="1"/>
    <col min="13298" max="13298" width="11" style="1" customWidth="1"/>
    <col min="13299" max="13299" width="11.140625" style="1" customWidth="1"/>
    <col min="13300" max="13300" width="12.7109375" style="1" customWidth="1"/>
    <col min="13301" max="13302" width="13.28515625" style="1" customWidth="1"/>
    <col min="13303" max="13303" width="11.7109375" style="1" customWidth="1"/>
    <col min="13304" max="13305" width="11.5703125" style="1" customWidth="1"/>
    <col min="13306" max="13306" width="11" style="1" customWidth="1"/>
    <col min="13307" max="13307" width="17.28515625" style="1" customWidth="1"/>
    <col min="13308" max="13308" width="15.42578125" style="1" customWidth="1"/>
    <col min="13309" max="13309" width="9.7109375" style="1" customWidth="1"/>
    <col min="13310" max="13310" width="16" style="1" customWidth="1"/>
    <col min="13311" max="13311" width="14.7109375" style="1" customWidth="1"/>
    <col min="13312" max="13313" width="14.5703125" style="1" customWidth="1"/>
    <col min="13314" max="13314" width="12.5703125" style="1" customWidth="1"/>
    <col min="13315" max="13315" width="9.7109375" style="1" customWidth="1"/>
    <col min="13316" max="13316" width="10.42578125" style="1" customWidth="1"/>
    <col min="13317" max="13320" width="12.5703125" style="1" customWidth="1"/>
    <col min="13321" max="13321" width="15.28515625" style="1" customWidth="1"/>
    <col min="13322" max="13322" width="12.5703125" style="1" customWidth="1"/>
    <col min="13323" max="13323" width="16.140625" style="1" customWidth="1"/>
    <col min="13324" max="13324" width="16.42578125" style="1" customWidth="1"/>
    <col min="13325" max="13325" width="15.42578125" style="1" customWidth="1"/>
    <col min="13326" max="13326" width="16.42578125" style="1" customWidth="1"/>
    <col min="13327" max="13327" width="13.85546875" style="1" customWidth="1"/>
    <col min="13328" max="13328" width="9.7109375" style="1" customWidth="1"/>
    <col min="13329" max="13331" width="9.5703125" style="1" customWidth="1"/>
    <col min="13332" max="13332" width="15.5703125" style="1" customWidth="1"/>
    <col min="13333" max="13333" width="17.140625" style="1" customWidth="1"/>
    <col min="13334" max="13334" width="16" style="1" customWidth="1"/>
    <col min="13335" max="13335" width="16.28515625" style="1" customWidth="1"/>
    <col min="13336" max="13338" width="13.5703125" style="1" customWidth="1"/>
    <col min="13339" max="13339" width="10.7109375" style="1" customWidth="1"/>
    <col min="13340" max="13341" width="10.42578125" style="1" customWidth="1"/>
    <col min="13342" max="13543" width="9" style="1"/>
    <col min="13544" max="13544" width="5.42578125" style="1" customWidth="1"/>
    <col min="13545" max="13545" width="29.140625" style="1" customWidth="1"/>
    <col min="13546" max="13546" width="13.85546875" style="1" customWidth="1"/>
    <col min="13547" max="13547" width="12.28515625" style="1" customWidth="1"/>
    <col min="13548" max="13548" width="11.7109375" style="1" customWidth="1"/>
    <col min="13549" max="13549" width="12.140625" style="1" customWidth="1"/>
    <col min="13550" max="13550" width="14" style="1" customWidth="1"/>
    <col min="13551" max="13551" width="13.28515625" style="1" customWidth="1"/>
    <col min="13552" max="13552" width="9.28515625" style="1" customWidth="1"/>
    <col min="13553" max="13553" width="11.28515625" style="1" customWidth="1"/>
    <col min="13554" max="13554" width="11" style="1" customWidth="1"/>
    <col min="13555" max="13555" width="11.140625" style="1" customWidth="1"/>
    <col min="13556" max="13556" width="12.7109375" style="1" customWidth="1"/>
    <col min="13557" max="13558" width="13.28515625" style="1" customWidth="1"/>
    <col min="13559" max="13559" width="11.7109375" style="1" customWidth="1"/>
    <col min="13560" max="13561" width="11.5703125" style="1" customWidth="1"/>
    <col min="13562" max="13562" width="11" style="1" customWidth="1"/>
    <col min="13563" max="13563" width="17.28515625" style="1" customWidth="1"/>
    <col min="13564" max="13564" width="15.42578125" style="1" customWidth="1"/>
    <col min="13565" max="13565" width="9.7109375" style="1" customWidth="1"/>
    <col min="13566" max="13566" width="16" style="1" customWidth="1"/>
    <col min="13567" max="13567" width="14.7109375" style="1" customWidth="1"/>
    <col min="13568" max="13569" width="14.5703125" style="1" customWidth="1"/>
    <col min="13570" max="13570" width="12.5703125" style="1" customWidth="1"/>
    <col min="13571" max="13571" width="9.7109375" style="1" customWidth="1"/>
    <col min="13572" max="13572" width="10.42578125" style="1" customWidth="1"/>
    <col min="13573" max="13576" width="12.5703125" style="1" customWidth="1"/>
    <col min="13577" max="13577" width="15.28515625" style="1" customWidth="1"/>
    <col min="13578" max="13578" width="12.5703125" style="1" customWidth="1"/>
    <col min="13579" max="13579" width="16.140625" style="1" customWidth="1"/>
    <col min="13580" max="13580" width="16.42578125" style="1" customWidth="1"/>
    <col min="13581" max="13581" width="15.42578125" style="1" customWidth="1"/>
    <col min="13582" max="13582" width="16.42578125" style="1" customWidth="1"/>
    <col min="13583" max="13583" width="13.85546875" style="1" customWidth="1"/>
    <col min="13584" max="13584" width="9.7109375" style="1" customWidth="1"/>
    <col min="13585" max="13587" width="9.5703125" style="1" customWidth="1"/>
    <col min="13588" max="13588" width="15.5703125" style="1" customWidth="1"/>
    <col min="13589" max="13589" width="17.140625" style="1" customWidth="1"/>
    <col min="13590" max="13590" width="16" style="1" customWidth="1"/>
    <col min="13591" max="13591" width="16.28515625" style="1" customWidth="1"/>
    <col min="13592" max="13594" width="13.5703125" style="1" customWidth="1"/>
    <col min="13595" max="13595" width="10.7109375" style="1" customWidth="1"/>
    <col min="13596" max="13597" width="10.42578125" style="1" customWidth="1"/>
    <col min="13598" max="13799" width="9" style="1"/>
    <col min="13800" max="13800" width="5.42578125" style="1" customWidth="1"/>
    <col min="13801" max="13801" width="29.140625" style="1" customWidth="1"/>
    <col min="13802" max="13802" width="13.85546875" style="1" customWidth="1"/>
    <col min="13803" max="13803" width="12.28515625" style="1" customWidth="1"/>
    <col min="13804" max="13804" width="11.7109375" style="1" customWidth="1"/>
    <col min="13805" max="13805" width="12.140625" style="1" customWidth="1"/>
    <col min="13806" max="13806" width="14" style="1" customWidth="1"/>
    <col min="13807" max="13807" width="13.28515625" style="1" customWidth="1"/>
    <col min="13808" max="13808" width="9.28515625" style="1" customWidth="1"/>
    <col min="13809" max="13809" width="11.28515625" style="1" customWidth="1"/>
    <col min="13810" max="13810" width="11" style="1" customWidth="1"/>
    <col min="13811" max="13811" width="11.140625" style="1" customWidth="1"/>
    <col min="13812" max="13812" width="12.7109375" style="1" customWidth="1"/>
    <col min="13813" max="13814" width="13.28515625" style="1" customWidth="1"/>
    <col min="13815" max="13815" width="11.7109375" style="1" customWidth="1"/>
    <col min="13816" max="13817" width="11.5703125" style="1" customWidth="1"/>
    <col min="13818" max="13818" width="11" style="1" customWidth="1"/>
    <col min="13819" max="13819" width="17.28515625" style="1" customWidth="1"/>
    <col min="13820" max="13820" width="15.42578125" style="1" customWidth="1"/>
    <col min="13821" max="13821" width="9.7109375" style="1" customWidth="1"/>
    <col min="13822" max="13822" width="16" style="1" customWidth="1"/>
    <col min="13823" max="13823" width="14.7109375" style="1" customWidth="1"/>
    <col min="13824" max="13825" width="14.5703125" style="1" customWidth="1"/>
    <col min="13826" max="13826" width="12.5703125" style="1" customWidth="1"/>
    <col min="13827" max="13827" width="9.7109375" style="1" customWidth="1"/>
    <col min="13828" max="13828" width="10.42578125" style="1" customWidth="1"/>
    <col min="13829" max="13832" width="12.5703125" style="1" customWidth="1"/>
    <col min="13833" max="13833" width="15.28515625" style="1" customWidth="1"/>
    <col min="13834" max="13834" width="12.5703125" style="1" customWidth="1"/>
    <col min="13835" max="13835" width="16.140625" style="1" customWidth="1"/>
    <col min="13836" max="13836" width="16.42578125" style="1" customWidth="1"/>
    <col min="13837" max="13837" width="15.42578125" style="1" customWidth="1"/>
    <col min="13838" max="13838" width="16.42578125" style="1" customWidth="1"/>
    <col min="13839" max="13839" width="13.85546875" style="1" customWidth="1"/>
    <col min="13840" max="13840" width="9.7109375" style="1" customWidth="1"/>
    <col min="13841" max="13843" width="9.5703125" style="1" customWidth="1"/>
    <col min="13844" max="13844" width="15.5703125" style="1" customWidth="1"/>
    <col min="13845" max="13845" width="17.140625" style="1" customWidth="1"/>
    <col min="13846" max="13846" width="16" style="1" customWidth="1"/>
    <col min="13847" max="13847" width="16.28515625" style="1" customWidth="1"/>
    <col min="13848" max="13850" width="13.5703125" style="1" customWidth="1"/>
    <col min="13851" max="13851" width="10.7109375" style="1" customWidth="1"/>
    <col min="13852" max="13853" width="10.42578125" style="1" customWidth="1"/>
    <col min="13854" max="14055" width="9" style="1"/>
    <col min="14056" max="14056" width="5.42578125" style="1" customWidth="1"/>
    <col min="14057" max="14057" width="29.140625" style="1" customWidth="1"/>
    <col min="14058" max="14058" width="13.85546875" style="1" customWidth="1"/>
    <col min="14059" max="14059" width="12.28515625" style="1" customWidth="1"/>
    <col min="14060" max="14060" width="11.7109375" style="1" customWidth="1"/>
    <col min="14061" max="14061" width="12.140625" style="1" customWidth="1"/>
    <col min="14062" max="14062" width="14" style="1" customWidth="1"/>
    <col min="14063" max="14063" width="13.28515625" style="1" customWidth="1"/>
    <col min="14064" max="14064" width="9.28515625" style="1" customWidth="1"/>
    <col min="14065" max="14065" width="11.28515625" style="1" customWidth="1"/>
    <col min="14066" max="14066" width="11" style="1" customWidth="1"/>
    <col min="14067" max="14067" width="11.140625" style="1" customWidth="1"/>
    <col min="14068" max="14068" width="12.7109375" style="1" customWidth="1"/>
    <col min="14069" max="14070" width="13.28515625" style="1" customWidth="1"/>
    <col min="14071" max="14071" width="11.7109375" style="1" customWidth="1"/>
    <col min="14072" max="14073" width="11.5703125" style="1" customWidth="1"/>
    <col min="14074" max="14074" width="11" style="1" customWidth="1"/>
    <col min="14075" max="14075" width="17.28515625" style="1" customWidth="1"/>
    <col min="14076" max="14076" width="15.42578125" style="1" customWidth="1"/>
    <col min="14077" max="14077" width="9.7109375" style="1" customWidth="1"/>
    <col min="14078" max="14078" width="16" style="1" customWidth="1"/>
    <col min="14079" max="14079" width="14.7109375" style="1" customWidth="1"/>
    <col min="14080" max="14081" width="14.5703125" style="1" customWidth="1"/>
    <col min="14082" max="14082" width="12.5703125" style="1" customWidth="1"/>
    <col min="14083" max="14083" width="9.7109375" style="1" customWidth="1"/>
    <col min="14084" max="14084" width="10.42578125" style="1" customWidth="1"/>
    <col min="14085" max="14088" width="12.5703125" style="1" customWidth="1"/>
    <col min="14089" max="14089" width="15.28515625" style="1" customWidth="1"/>
    <col min="14090" max="14090" width="12.5703125" style="1" customWidth="1"/>
    <col min="14091" max="14091" width="16.140625" style="1" customWidth="1"/>
    <col min="14092" max="14092" width="16.42578125" style="1" customWidth="1"/>
    <col min="14093" max="14093" width="15.42578125" style="1" customWidth="1"/>
    <col min="14094" max="14094" width="16.42578125" style="1" customWidth="1"/>
    <col min="14095" max="14095" width="13.85546875" style="1" customWidth="1"/>
    <col min="14096" max="14096" width="9.7109375" style="1" customWidth="1"/>
    <col min="14097" max="14099" width="9.5703125" style="1" customWidth="1"/>
    <col min="14100" max="14100" width="15.5703125" style="1" customWidth="1"/>
    <col min="14101" max="14101" width="17.140625" style="1" customWidth="1"/>
    <col min="14102" max="14102" width="16" style="1" customWidth="1"/>
    <col min="14103" max="14103" width="16.28515625" style="1" customWidth="1"/>
    <col min="14104" max="14106" width="13.5703125" style="1" customWidth="1"/>
    <col min="14107" max="14107" width="10.7109375" style="1" customWidth="1"/>
    <col min="14108" max="14109" width="10.42578125" style="1" customWidth="1"/>
    <col min="14110" max="14311" width="9" style="1"/>
    <col min="14312" max="14312" width="5.42578125" style="1" customWidth="1"/>
    <col min="14313" max="14313" width="29.140625" style="1" customWidth="1"/>
    <col min="14314" max="14314" width="13.85546875" style="1" customWidth="1"/>
    <col min="14315" max="14315" width="12.28515625" style="1" customWidth="1"/>
    <col min="14316" max="14316" width="11.7109375" style="1" customWidth="1"/>
    <col min="14317" max="14317" width="12.140625" style="1" customWidth="1"/>
    <col min="14318" max="14318" width="14" style="1" customWidth="1"/>
    <col min="14319" max="14319" width="13.28515625" style="1" customWidth="1"/>
    <col min="14320" max="14320" width="9.28515625" style="1" customWidth="1"/>
    <col min="14321" max="14321" width="11.28515625" style="1" customWidth="1"/>
    <col min="14322" max="14322" width="11" style="1" customWidth="1"/>
    <col min="14323" max="14323" width="11.140625" style="1" customWidth="1"/>
    <col min="14324" max="14324" width="12.7109375" style="1" customWidth="1"/>
    <col min="14325" max="14326" width="13.28515625" style="1" customWidth="1"/>
    <col min="14327" max="14327" width="11.7109375" style="1" customWidth="1"/>
    <col min="14328" max="14329" width="11.5703125" style="1" customWidth="1"/>
    <col min="14330" max="14330" width="11" style="1" customWidth="1"/>
    <col min="14331" max="14331" width="17.28515625" style="1" customWidth="1"/>
    <col min="14332" max="14332" width="15.42578125" style="1" customWidth="1"/>
    <col min="14333" max="14333" width="9.7109375" style="1" customWidth="1"/>
    <col min="14334" max="14334" width="16" style="1" customWidth="1"/>
    <col min="14335" max="14335" width="14.7109375" style="1" customWidth="1"/>
    <col min="14336" max="14337" width="14.5703125" style="1" customWidth="1"/>
    <col min="14338" max="14338" width="12.5703125" style="1" customWidth="1"/>
    <col min="14339" max="14339" width="9.7109375" style="1" customWidth="1"/>
    <col min="14340" max="14340" width="10.42578125" style="1" customWidth="1"/>
    <col min="14341" max="14344" width="12.5703125" style="1" customWidth="1"/>
    <col min="14345" max="14345" width="15.28515625" style="1" customWidth="1"/>
    <col min="14346" max="14346" width="12.5703125" style="1" customWidth="1"/>
    <col min="14347" max="14347" width="16.140625" style="1" customWidth="1"/>
    <col min="14348" max="14348" width="16.42578125" style="1" customWidth="1"/>
    <col min="14349" max="14349" width="15.42578125" style="1" customWidth="1"/>
    <col min="14350" max="14350" width="16.42578125" style="1" customWidth="1"/>
    <col min="14351" max="14351" width="13.85546875" style="1" customWidth="1"/>
    <col min="14352" max="14352" width="9.7109375" style="1" customWidth="1"/>
    <col min="14353" max="14355" width="9.5703125" style="1" customWidth="1"/>
    <col min="14356" max="14356" width="15.5703125" style="1" customWidth="1"/>
    <col min="14357" max="14357" width="17.140625" style="1" customWidth="1"/>
    <col min="14358" max="14358" width="16" style="1" customWidth="1"/>
    <col min="14359" max="14359" width="16.28515625" style="1" customWidth="1"/>
    <col min="14360" max="14362" width="13.5703125" style="1" customWidth="1"/>
    <col min="14363" max="14363" width="10.7109375" style="1" customWidth="1"/>
    <col min="14364" max="14365" width="10.42578125" style="1" customWidth="1"/>
    <col min="14366" max="14567" width="9" style="1"/>
    <col min="14568" max="14568" width="5.42578125" style="1" customWidth="1"/>
    <col min="14569" max="14569" width="29.140625" style="1" customWidth="1"/>
    <col min="14570" max="14570" width="13.85546875" style="1" customWidth="1"/>
    <col min="14571" max="14571" width="12.28515625" style="1" customWidth="1"/>
    <col min="14572" max="14572" width="11.7109375" style="1" customWidth="1"/>
    <col min="14573" max="14573" width="12.140625" style="1" customWidth="1"/>
    <col min="14574" max="14574" width="14" style="1" customWidth="1"/>
    <col min="14575" max="14575" width="13.28515625" style="1" customWidth="1"/>
    <col min="14576" max="14576" width="9.28515625" style="1" customWidth="1"/>
    <col min="14577" max="14577" width="11.28515625" style="1" customWidth="1"/>
    <col min="14578" max="14578" width="11" style="1" customWidth="1"/>
    <col min="14579" max="14579" width="11.140625" style="1" customWidth="1"/>
    <col min="14580" max="14580" width="12.7109375" style="1" customWidth="1"/>
    <col min="14581" max="14582" width="13.28515625" style="1" customWidth="1"/>
    <col min="14583" max="14583" width="11.7109375" style="1" customWidth="1"/>
    <col min="14584" max="14585" width="11.5703125" style="1" customWidth="1"/>
    <col min="14586" max="14586" width="11" style="1" customWidth="1"/>
    <col min="14587" max="14587" width="17.28515625" style="1" customWidth="1"/>
    <col min="14588" max="14588" width="15.42578125" style="1" customWidth="1"/>
    <col min="14589" max="14589" width="9.7109375" style="1" customWidth="1"/>
    <col min="14590" max="14590" width="16" style="1" customWidth="1"/>
    <col min="14591" max="14591" width="14.7109375" style="1" customWidth="1"/>
    <col min="14592" max="14593" width="14.5703125" style="1" customWidth="1"/>
    <col min="14594" max="14594" width="12.5703125" style="1" customWidth="1"/>
    <col min="14595" max="14595" width="9.7109375" style="1" customWidth="1"/>
    <col min="14596" max="14596" width="10.42578125" style="1" customWidth="1"/>
    <col min="14597" max="14600" width="12.5703125" style="1" customWidth="1"/>
    <col min="14601" max="14601" width="15.28515625" style="1" customWidth="1"/>
    <col min="14602" max="14602" width="12.5703125" style="1" customWidth="1"/>
    <col min="14603" max="14603" width="16.140625" style="1" customWidth="1"/>
    <col min="14604" max="14604" width="16.42578125" style="1" customWidth="1"/>
    <col min="14605" max="14605" width="15.42578125" style="1" customWidth="1"/>
    <col min="14606" max="14606" width="16.42578125" style="1" customWidth="1"/>
    <col min="14607" max="14607" width="13.85546875" style="1" customWidth="1"/>
    <col min="14608" max="14608" width="9.7109375" style="1" customWidth="1"/>
    <col min="14609" max="14611" width="9.5703125" style="1" customWidth="1"/>
    <col min="14612" max="14612" width="15.5703125" style="1" customWidth="1"/>
    <col min="14613" max="14613" width="17.140625" style="1" customWidth="1"/>
    <col min="14614" max="14614" width="16" style="1" customWidth="1"/>
    <col min="14615" max="14615" width="16.28515625" style="1" customWidth="1"/>
    <col min="14616" max="14618" width="13.5703125" style="1" customWidth="1"/>
    <col min="14619" max="14619" width="10.7109375" style="1" customWidth="1"/>
    <col min="14620" max="14621" width="10.42578125" style="1" customWidth="1"/>
    <col min="14622" max="14823" width="9" style="1"/>
    <col min="14824" max="14824" width="5.42578125" style="1" customWidth="1"/>
    <col min="14825" max="14825" width="29.140625" style="1" customWidth="1"/>
    <col min="14826" max="14826" width="13.85546875" style="1" customWidth="1"/>
    <col min="14827" max="14827" width="12.28515625" style="1" customWidth="1"/>
    <col min="14828" max="14828" width="11.7109375" style="1" customWidth="1"/>
    <col min="14829" max="14829" width="12.140625" style="1" customWidth="1"/>
    <col min="14830" max="14830" width="14" style="1" customWidth="1"/>
    <col min="14831" max="14831" width="13.28515625" style="1" customWidth="1"/>
    <col min="14832" max="14832" width="9.28515625" style="1" customWidth="1"/>
    <col min="14833" max="14833" width="11.28515625" style="1" customWidth="1"/>
    <col min="14834" max="14834" width="11" style="1" customWidth="1"/>
    <col min="14835" max="14835" width="11.140625" style="1" customWidth="1"/>
    <col min="14836" max="14836" width="12.7109375" style="1" customWidth="1"/>
    <col min="14837" max="14838" width="13.28515625" style="1" customWidth="1"/>
    <col min="14839" max="14839" width="11.7109375" style="1" customWidth="1"/>
    <col min="14840" max="14841" width="11.5703125" style="1" customWidth="1"/>
    <col min="14842" max="14842" width="11" style="1" customWidth="1"/>
    <col min="14843" max="14843" width="17.28515625" style="1" customWidth="1"/>
    <col min="14844" max="14844" width="15.42578125" style="1" customWidth="1"/>
    <col min="14845" max="14845" width="9.7109375" style="1" customWidth="1"/>
    <col min="14846" max="14846" width="16" style="1" customWidth="1"/>
    <col min="14847" max="14847" width="14.7109375" style="1" customWidth="1"/>
    <col min="14848" max="14849" width="14.5703125" style="1" customWidth="1"/>
    <col min="14850" max="14850" width="12.5703125" style="1" customWidth="1"/>
    <col min="14851" max="14851" width="9.7109375" style="1" customWidth="1"/>
    <col min="14852" max="14852" width="10.42578125" style="1" customWidth="1"/>
    <col min="14853" max="14856" width="12.5703125" style="1" customWidth="1"/>
    <col min="14857" max="14857" width="15.28515625" style="1" customWidth="1"/>
    <col min="14858" max="14858" width="12.5703125" style="1" customWidth="1"/>
    <col min="14859" max="14859" width="16.140625" style="1" customWidth="1"/>
    <col min="14860" max="14860" width="16.42578125" style="1" customWidth="1"/>
    <col min="14861" max="14861" width="15.42578125" style="1" customWidth="1"/>
    <col min="14862" max="14862" width="16.42578125" style="1" customWidth="1"/>
    <col min="14863" max="14863" width="13.85546875" style="1" customWidth="1"/>
    <col min="14864" max="14864" width="9.7109375" style="1" customWidth="1"/>
    <col min="14865" max="14867" width="9.5703125" style="1" customWidth="1"/>
    <col min="14868" max="14868" width="15.5703125" style="1" customWidth="1"/>
    <col min="14869" max="14869" width="17.140625" style="1" customWidth="1"/>
    <col min="14870" max="14870" width="16" style="1" customWidth="1"/>
    <col min="14871" max="14871" width="16.28515625" style="1" customWidth="1"/>
    <col min="14872" max="14874" width="13.5703125" style="1" customWidth="1"/>
    <col min="14875" max="14875" width="10.7109375" style="1" customWidth="1"/>
    <col min="14876" max="14877" width="10.42578125" style="1" customWidth="1"/>
    <col min="14878" max="15079" width="9" style="1"/>
    <col min="15080" max="15080" width="5.42578125" style="1" customWidth="1"/>
    <col min="15081" max="15081" width="29.140625" style="1" customWidth="1"/>
    <col min="15082" max="15082" width="13.85546875" style="1" customWidth="1"/>
    <col min="15083" max="15083" width="12.28515625" style="1" customWidth="1"/>
    <col min="15084" max="15084" width="11.7109375" style="1" customWidth="1"/>
    <col min="15085" max="15085" width="12.140625" style="1" customWidth="1"/>
    <col min="15086" max="15086" width="14" style="1" customWidth="1"/>
    <col min="15087" max="15087" width="13.28515625" style="1" customWidth="1"/>
    <col min="15088" max="15088" width="9.28515625" style="1" customWidth="1"/>
    <col min="15089" max="15089" width="11.28515625" style="1" customWidth="1"/>
    <col min="15090" max="15090" width="11" style="1" customWidth="1"/>
    <col min="15091" max="15091" width="11.140625" style="1" customWidth="1"/>
    <col min="15092" max="15092" width="12.7109375" style="1" customWidth="1"/>
    <col min="15093" max="15094" width="13.28515625" style="1" customWidth="1"/>
    <col min="15095" max="15095" width="11.7109375" style="1" customWidth="1"/>
    <col min="15096" max="15097" width="11.5703125" style="1" customWidth="1"/>
    <col min="15098" max="15098" width="11" style="1" customWidth="1"/>
    <col min="15099" max="15099" width="17.28515625" style="1" customWidth="1"/>
    <col min="15100" max="15100" width="15.42578125" style="1" customWidth="1"/>
    <col min="15101" max="15101" width="9.7109375" style="1" customWidth="1"/>
    <col min="15102" max="15102" width="16" style="1" customWidth="1"/>
    <col min="15103" max="15103" width="14.7109375" style="1" customWidth="1"/>
    <col min="15104" max="15105" width="14.5703125" style="1" customWidth="1"/>
    <col min="15106" max="15106" width="12.5703125" style="1" customWidth="1"/>
    <col min="15107" max="15107" width="9.7109375" style="1" customWidth="1"/>
    <col min="15108" max="15108" width="10.42578125" style="1" customWidth="1"/>
    <col min="15109" max="15112" width="12.5703125" style="1" customWidth="1"/>
    <col min="15113" max="15113" width="15.28515625" style="1" customWidth="1"/>
    <col min="15114" max="15114" width="12.5703125" style="1" customWidth="1"/>
    <col min="15115" max="15115" width="16.140625" style="1" customWidth="1"/>
    <col min="15116" max="15116" width="16.42578125" style="1" customWidth="1"/>
    <col min="15117" max="15117" width="15.42578125" style="1" customWidth="1"/>
    <col min="15118" max="15118" width="16.42578125" style="1" customWidth="1"/>
    <col min="15119" max="15119" width="13.85546875" style="1" customWidth="1"/>
    <col min="15120" max="15120" width="9.7109375" style="1" customWidth="1"/>
    <col min="15121" max="15123" width="9.5703125" style="1" customWidth="1"/>
    <col min="15124" max="15124" width="15.5703125" style="1" customWidth="1"/>
    <col min="15125" max="15125" width="17.140625" style="1" customWidth="1"/>
    <col min="15126" max="15126" width="16" style="1" customWidth="1"/>
    <col min="15127" max="15127" width="16.28515625" style="1" customWidth="1"/>
    <col min="15128" max="15130" width="13.5703125" style="1" customWidth="1"/>
    <col min="15131" max="15131" width="10.7109375" style="1" customWidth="1"/>
    <col min="15132" max="15133" width="10.42578125" style="1" customWidth="1"/>
    <col min="15134" max="15335" width="9" style="1"/>
    <col min="15336" max="15336" width="5.42578125" style="1" customWidth="1"/>
    <col min="15337" max="15337" width="29.140625" style="1" customWidth="1"/>
    <col min="15338" max="15338" width="13.85546875" style="1" customWidth="1"/>
    <col min="15339" max="15339" width="12.28515625" style="1" customWidth="1"/>
    <col min="15340" max="15340" width="11.7109375" style="1" customWidth="1"/>
    <col min="15341" max="15341" width="12.140625" style="1" customWidth="1"/>
    <col min="15342" max="15342" width="14" style="1" customWidth="1"/>
    <col min="15343" max="15343" width="13.28515625" style="1" customWidth="1"/>
    <col min="15344" max="15344" width="9.28515625" style="1" customWidth="1"/>
    <col min="15345" max="15345" width="11.28515625" style="1" customWidth="1"/>
    <col min="15346" max="15346" width="11" style="1" customWidth="1"/>
    <col min="15347" max="15347" width="11.140625" style="1" customWidth="1"/>
    <col min="15348" max="15348" width="12.7109375" style="1" customWidth="1"/>
    <col min="15349" max="15350" width="13.28515625" style="1" customWidth="1"/>
    <col min="15351" max="15351" width="11.7109375" style="1" customWidth="1"/>
    <col min="15352" max="15353" width="11.5703125" style="1" customWidth="1"/>
    <col min="15354" max="15354" width="11" style="1" customWidth="1"/>
    <col min="15355" max="15355" width="17.28515625" style="1" customWidth="1"/>
    <col min="15356" max="15356" width="15.42578125" style="1" customWidth="1"/>
    <col min="15357" max="15357" width="9.7109375" style="1" customWidth="1"/>
    <col min="15358" max="15358" width="16" style="1" customWidth="1"/>
    <col min="15359" max="15359" width="14.7109375" style="1" customWidth="1"/>
    <col min="15360" max="15361" width="14.5703125" style="1" customWidth="1"/>
    <col min="15362" max="15362" width="12.5703125" style="1" customWidth="1"/>
    <col min="15363" max="15363" width="9.7109375" style="1" customWidth="1"/>
    <col min="15364" max="15364" width="10.42578125" style="1" customWidth="1"/>
    <col min="15365" max="15368" width="12.5703125" style="1" customWidth="1"/>
    <col min="15369" max="15369" width="15.28515625" style="1" customWidth="1"/>
    <col min="15370" max="15370" width="12.5703125" style="1" customWidth="1"/>
    <col min="15371" max="15371" width="16.140625" style="1" customWidth="1"/>
    <col min="15372" max="15372" width="16.42578125" style="1" customWidth="1"/>
    <col min="15373" max="15373" width="15.42578125" style="1" customWidth="1"/>
    <col min="15374" max="15374" width="16.42578125" style="1" customWidth="1"/>
    <col min="15375" max="15375" width="13.85546875" style="1" customWidth="1"/>
    <col min="15376" max="15376" width="9.7109375" style="1" customWidth="1"/>
    <col min="15377" max="15379" width="9.5703125" style="1" customWidth="1"/>
    <col min="15380" max="15380" width="15.5703125" style="1" customWidth="1"/>
    <col min="15381" max="15381" width="17.140625" style="1" customWidth="1"/>
    <col min="15382" max="15382" width="16" style="1" customWidth="1"/>
    <col min="15383" max="15383" width="16.28515625" style="1" customWidth="1"/>
    <col min="15384" max="15386" width="13.5703125" style="1" customWidth="1"/>
    <col min="15387" max="15387" width="10.7109375" style="1" customWidth="1"/>
    <col min="15388" max="15389" width="10.42578125" style="1" customWidth="1"/>
    <col min="15390" max="15591" width="9" style="1"/>
    <col min="15592" max="15592" width="5.42578125" style="1" customWidth="1"/>
    <col min="15593" max="15593" width="29.140625" style="1" customWidth="1"/>
    <col min="15594" max="15594" width="13.85546875" style="1" customWidth="1"/>
    <col min="15595" max="15595" width="12.28515625" style="1" customWidth="1"/>
    <col min="15596" max="15596" width="11.7109375" style="1" customWidth="1"/>
    <col min="15597" max="15597" width="12.140625" style="1" customWidth="1"/>
    <col min="15598" max="15598" width="14" style="1" customWidth="1"/>
    <col min="15599" max="15599" width="13.28515625" style="1" customWidth="1"/>
    <col min="15600" max="15600" width="9.28515625" style="1" customWidth="1"/>
    <col min="15601" max="15601" width="11.28515625" style="1" customWidth="1"/>
    <col min="15602" max="15602" width="11" style="1" customWidth="1"/>
    <col min="15603" max="15603" width="11.140625" style="1" customWidth="1"/>
    <col min="15604" max="15604" width="12.7109375" style="1" customWidth="1"/>
    <col min="15605" max="15606" width="13.28515625" style="1" customWidth="1"/>
    <col min="15607" max="15607" width="11.7109375" style="1" customWidth="1"/>
    <col min="15608" max="15609" width="11.5703125" style="1" customWidth="1"/>
    <col min="15610" max="15610" width="11" style="1" customWidth="1"/>
    <col min="15611" max="15611" width="17.28515625" style="1" customWidth="1"/>
    <col min="15612" max="15612" width="15.42578125" style="1" customWidth="1"/>
    <col min="15613" max="15613" width="9.7109375" style="1" customWidth="1"/>
    <col min="15614" max="15614" width="16" style="1" customWidth="1"/>
    <col min="15615" max="15615" width="14.7109375" style="1" customWidth="1"/>
    <col min="15616" max="15617" width="14.5703125" style="1" customWidth="1"/>
    <col min="15618" max="15618" width="12.5703125" style="1" customWidth="1"/>
    <col min="15619" max="15619" width="9.7109375" style="1" customWidth="1"/>
    <col min="15620" max="15620" width="10.42578125" style="1" customWidth="1"/>
    <col min="15621" max="15624" width="12.5703125" style="1" customWidth="1"/>
    <col min="15625" max="15625" width="15.28515625" style="1" customWidth="1"/>
    <col min="15626" max="15626" width="12.5703125" style="1" customWidth="1"/>
    <col min="15627" max="15627" width="16.140625" style="1" customWidth="1"/>
    <col min="15628" max="15628" width="16.42578125" style="1" customWidth="1"/>
    <col min="15629" max="15629" width="15.42578125" style="1" customWidth="1"/>
    <col min="15630" max="15630" width="16.42578125" style="1" customWidth="1"/>
    <col min="15631" max="15631" width="13.85546875" style="1" customWidth="1"/>
    <col min="15632" max="15632" width="9.7109375" style="1" customWidth="1"/>
    <col min="15633" max="15635" width="9.5703125" style="1" customWidth="1"/>
    <col min="15636" max="15636" width="15.5703125" style="1" customWidth="1"/>
    <col min="15637" max="15637" width="17.140625" style="1" customWidth="1"/>
    <col min="15638" max="15638" width="16" style="1" customWidth="1"/>
    <col min="15639" max="15639" width="16.28515625" style="1" customWidth="1"/>
    <col min="15640" max="15642" width="13.5703125" style="1" customWidth="1"/>
    <col min="15643" max="15643" width="10.7109375" style="1" customWidth="1"/>
    <col min="15644" max="15645" width="10.42578125" style="1" customWidth="1"/>
    <col min="15646" max="15847" width="9" style="1"/>
    <col min="15848" max="15848" width="5.42578125" style="1" customWidth="1"/>
    <col min="15849" max="15849" width="29.140625" style="1" customWidth="1"/>
    <col min="15850" max="15850" width="13.85546875" style="1" customWidth="1"/>
    <col min="15851" max="15851" width="12.28515625" style="1" customWidth="1"/>
    <col min="15852" max="15852" width="11.7109375" style="1" customWidth="1"/>
    <col min="15853" max="15853" width="12.140625" style="1" customWidth="1"/>
    <col min="15854" max="15854" width="14" style="1" customWidth="1"/>
    <col min="15855" max="15855" width="13.28515625" style="1" customWidth="1"/>
    <col min="15856" max="15856" width="9.28515625" style="1" customWidth="1"/>
    <col min="15857" max="15857" width="11.28515625" style="1" customWidth="1"/>
    <col min="15858" max="15858" width="11" style="1" customWidth="1"/>
    <col min="15859" max="15859" width="11.140625" style="1" customWidth="1"/>
    <col min="15860" max="15860" width="12.7109375" style="1" customWidth="1"/>
    <col min="15861" max="15862" width="13.28515625" style="1" customWidth="1"/>
    <col min="15863" max="15863" width="11.7109375" style="1" customWidth="1"/>
    <col min="15864" max="15865" width="11.5703125" style="1" customWidth="1"/>
    <col min="15866" max="15866" width="11" style="1" customWidth="1"/>
    <col min="15867" max="15867" width="17.28515625" style="1" customWidth="1"/>
    <col min="15868" max="15868" width="15.42578125" style="1" customWidth="1"/>
    <col min="15869" max="15869" width="9.7109375" style="1" customWidth="1"/>
    <col min="15870" max="15870" width="16" style="1" customWidth="1"/>
    <col min="15871" max="15871" width="14.7109375" style="1" customWidth="1"/>
    <col min="15872" max="15873" width="14.5703125" style="1" customWidth="1"/>
    <col min="15874" max="15874" width="12.5703125" style="1" customWidth="1"/>
    <col min="15875" max="15875" width="9.7109375" style="1" customWidth="1"/>
    <col min="15876" max="15876" width="10.42578125" style="1" customWidth="1"/>
    <col min="15877" max="15880" width="12.5703125" style="1" customWidth="1"/>
    <col min="15881" max="15881" width="15.28515625" style="1" customWidth="1"/>
    <col min="15882" max="15882" width="12.5703125" style="1" customWidth="1"/>
    <col min="15883" max="15883" width="16.140625" style="1" customWidth="1"/>
    <col min="15884" max="15884" width="16.42578125" style="1" customWidth="1"/>
    <col min="15885" max="15885" width="15.42578125" style="1" customWidth="1"/>
    <col min="15886" max="15886" width="16.42578125" style="1" customWidth="1"/>
    <col min="15887" max="15887" width="13.85546875" style="1" customWidth="1"/>
    <col min="15888" max="15888" width="9.7109375" style="1" customWidth="1"/>
    <col min="15889" max="15891" width="9.5703125" style="1" customWidth="1"/>
    <col min="15892" max="15892" width="15.5703125" style="1" customWidth="1"/>
    <col min="15893" max="15893" width="17.140625" style="1" customWidth="1"/>
    <col min="15894" max="15894" width="16" style="1" customWidth="1"/>
    <col min="15895" max="15895" width="16.28515625" style="1" customWidth="1"/>
    <col min="15896" max="15898" width="13.5703125" style="1" customWidth="1"/>
    <col min="15899" max="15899" width="10.7109375" style="1" customWidth="1"/>
    <col min="15900" max="15901" width="10.42578125" style="1" customWidth="1"/>
    <col min="15902" max="16103" width="9" style="1"/>
    <col min="16104" max="16104" width="5.42578125" style="1" customWidth="1"/>
    <col min="16105" max="16105" width="29.140625" style="1" customWidth="1"/>
    <col min="16106" max="16106" width="13.85546875" style="1" customWidth="1"/>
    <col min="16107" max="16107" width="12.28515625" style="1" customWidth="1"/>
    <col min="16108" max="16108" width="11.7109375" style="1" customWidth="1"/>
    <col min="16109" max="16109" width="12.140625" style="1" customWidth="1"/>
    <col min="16110" max="16110" width="14" style="1" customWidth="1"/>
    <col min="16111" max="16111" width="13.28515625" style="1" customWidth="1"/>
    <col min="16112" max="16112" width="9.28515625" style="1" customWidth="1"/>
    <col min="16113" max="16113" width="11.28515625" style="1" customWidth="1"/>
    <col min="16114" max="16114" width="11" style="1" customWidth="1"/>
    <col min="16115" max="16115" width="11.140625" style="1" customWidth="1"/>
    <col min="16116" max="16116" width="12.7109375" style="1" customWidth="1"/>
    <col min="16117" max="16118" width="13.28515625" style="1" customWidth="1"/>
    <col min="16119" max="16119" width="11.7109375" style="1" customWidth="1"/>
    <col min="16120" max="16121" width="11.5703125" style="1" customWidth="1"/>
    <col min="16122" max="16122" width="11" style="1" customWidth="1"/>
    <col min="16123" max="16123" width="17.28515625" style="1" customWidth="1"/>
    <col min="16124" max="16124" width="15.42578125" style="1" customWidth="1"/>
    <col min="16125" max="16125" width="9.7109375" style="1" customWidth="1"/>
    <col min="16126" max="16126" width="16" style="1" customWidth="1"/>
    <col min="16127" max="16127" width="14.7109375" style="1" customWidth="1"/>
    <col min="16128" max="16129" width="14.5703125" style="1" customWidth="1"/>
    <col min="16130" max="16130" width="12.5703125" style="1" customWidth="1"/>
    <col min="16131" max="16131" width="9.7109375" style="1" customWidth="1"/>
    <col min="16132" max="16132" width="10.42578125" style="1" customWidth="1"/>
    <col min="16133" max="16136" width="12.5703125" style="1" customWidth="1"/>
    <col min="16137" max="16137" width="15.28515625" style="1" customWidth="1"/>
    <col min="16138" max="16138" width="12.5703125" style="1" customWidth="1"/>
    <col min="16139" max="16139" width="16.140625" style="1" customWidth="1"/>
    <col min="16140" max="16140" width="16.42578125" style="1" customWidth="1"/>
    <col min="16141" max="16141" width="15.42578125" style="1" customWidth="1"/>
    <col min="16142" max="16142" width="16.42578125" style="1" customWidth="1"/>
    <col min="16143" max="16143" width="13.85546875" style="1" customWidth="1"/>
    <col min="16144" max="16144" width="9.7109375" style="1" customWidth="1"/>
    <col min="16145" max="16147" width="9.5703125" style="1" customWidth="1"/>
    <col min="16148" max="16148" width="15.5703125" style="1" customWidth="1"/>
    <col min="16149" max="16149" width="17.140625" style="1" customWidth="1"/>
    <col min="16150" max="16150" width="16" style="1" customWidth="1"/>
    <col min="16151" max="16151" width="16.28515625" style="1" customWidth="1"/>
    <col min="16152" max="16154" width="13.5703125" style="1" customWidth="1"/>
    <col min="16155" max="16155" width="10.7109375" style="1" customWidth="1"/>
    <col min="16156" max="16157" width="10.42578125" style="1" customWidth="1"/>
    <col min="16158" max="16384" width="9" style="1"/>
  </cols>
  <sheetData>
    <row r="1" spans="1:161" s="30" customFormat="1" ht="80.25" customHeight="1" x14ac:dyDescent="0.25">
      <c r="A1" s="28"/>
      <c r="B1" s="50" t="s">
        <v>85</v>
      </c>
      <c r="C1" s="29"/>
      <c r="D1" s="28"/>
      <c r="E1" s="28"/>
      <c r="F1" s="28"/>
      <c r="Q1" s="39" t="s">
        <v>13</v>
      </c>
      <c r="R1" s="39"/>
      <c r="S1" s="39"/>
      <c r="U1" s="29"/>
      <c r="V1" s="28"/>
      <c r="W1" s="28"/>
      <c r="X1" s="28"/>
      <c r="AI1" s="39" t="s">
        <v>13</v>
      </c>
      <c r="AJ1" s="39"/>
      <c r="AK1" s="39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BB1" s="32" t="s">
        <v>13</v>
      </c>
    </row>
    <row r="2" spans="1:161" s="30" customFormat="1" ht="41.25" customHeight="1" x14ac:dyDescent="0.25">
      <c r="A2" s="33"/>
      <c r="B2" s="33"/>
      <c r="C2" s="41" t="s">
        <v>71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 t="s">
        <v>71</v>
      </c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 t="str">
        <f>+U2</f>
        <v>QUYẾT TOÁN CHI CHƯƠNG TRÌNH MỤC TIÊU QUỐC GIA NGÂN SÁCH CẤP TỈNH VÀ NGÂN SÁCH HUYỆN NĂM 2023</v>
      </c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161" s="30" customFormat="1" ht="36" customHeight="1" x14ac:dyDescent="0.25">
      <c r="B3" s="34"/>
      <c r="C3" s="42" t="s">
        <v>72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 t="s">
        <v>72</v>
      </c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 t="str">
        <f>+U3</f>
        <v>Kèm theo Quyết định số             /QĐ-UBND ngày     /12/2024 của UBND tỉnh Quảng Trị)</v>
      </c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161" s="30" customFormat="1" ht="17.25" customHeight="1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161" s="35" customFormat="1" ht="40.5" customHeight="1" x14ac:dyDescent="0.25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40" t="str">
        <f>+BA5</f>
        <v>Đơn vị: Triệu đồng</v>
      </c>
      <c r="R5" s="40"/>
      <c r="S5" s="40"/>
      <c r="T5" s="40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40" t="str">
        <f>+Q5</f>
        <v>Đơn vị: Triệu đồng</v>
      </c>
      <c r="AI5" s="40"/>
      <c r="AJ5" s="40"/>
      <c r="AK5" s="38"/>
      <c r="AL5" s="38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43" t="s">
        <v>0</v>
      </c>
      <c r="BB5" s="43"/>
      <c r="BC5" s="43"/>
      <c r="BD5" s="43"/>
      <c r="BE5" s="43"/>
    </row>
    <row r="6" spans="1:161" s="6" customFormat="1" ht="33" customHeight="1" x14ac:dyDescent="0.25">
      <c r="A6" s="44" t="s">
        <v>1</v>
      </c>
      <c r="B6" s="45" t="s">
        <v>14</v>
      </c>
      <c r="C6" s="44" t="s">
        <v>10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8" t="s">
        <v>11</v>
      </c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9" t="s">
        <v>12</v>
      </c>
      <c r="BD6" s="49"/>
      <c r="BE6" s="49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</row>
    <row r="7" spans="1:161" s="7" customFormat="1" ht="38.25" customHeight="1" x14ac:dyDescent="0.25">
      <c r="A7" s="44"/>
      <c r="B7" s="46"/>
      <c r="C7" s="44" t="s">
        <v>5</v>
      </c>
      <c r="D7" s="44" t="s">
        <v>6</v>
      </c>
      <c r="E7" s="44"/>
      <c r="F7" s="44"/>
      <c r="G7" s="44"/>
      <c r="H7" s="44"/>
      <c r="I7" s="44"/>
      <c r="J7" s="44" t="s">
        <v>15</v>
      </c>
      <c r="K7" s="44"/>
      <c r="L7" s="44"/>
      <c r="M7" s="44"/>
      <c r="N7" s="44"/>
      <c r="O7" s="44"/>
      <c r="P7" s="44"/>
      <c r="Q7" s="44" t="s">
        <v>16</v>
      </c>
      <c r="R7" s="44"/>
      <c r="S7" s="44"/>
      <c r="T7" s="44"/>
      <c r="U7" s="44"/>
      <c r="V7" s="44"/>
      <c r="W7" s="44"/>
      <c r="X7" s="44" t="s">
        <v>46</v>
      </c>
      <c r="Y7" s="44"/>
      <c r="Z7" s="44"/>
      <c r="AA7" s="44"/>
      <c r="AB7" s="44"/>
      <c r="AC7" s="44"/>
      <c r="AD7" s="44"/>
      <c r="AE7" s="48" t="s">
        <v>5</v>
      </c>
      <c r="AF7" s="48" t="s">
        <v>6</v>
      </c>
      <c r="AG7" s="48"/>
      <c r="AH7" s="48" t="s">
        <v>15</v>
      </c>
      <c r="AI7" s="48"/>
      <c r="AJ7" s="48"/>
      <c r="AK7" s="48"/>
      <c r="AL7" s="48"/>
      <c r="AM7" s="48"/>
      <c r="AN7" s="48"/>
      <c r="AO7" s="48" t="s">
        <v>16</v>
      </c>
      <c r="AP7" s="48"/>
      <c r="AQ7" s="48"/>
      <c r="AR7" s="48"/>
      <c r="AS7" s="48"/>
      <c r="AT7" s="48"/>
      <c r="AU7" s="48"/>
      <c r="AV7" s="48" t="s">
        <v>46</v>
      </c>
      <c r="AW7" s="48"/>
      <c r="AX7" s="48"/>
      <c r="AY7" s="48"/>
      <c r="AZ7" s="48"/>
      <c r="BA7" s="48"/>
      <c r="BB7" s="48"/>
      <c r="BC7" s="49" t="s">
        <v>5</v>
      </c>
      <c r="BD7" s="49" t="s">
        <v>6</v>
      </c>
      <c r="BE7" s="49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</row>
    <row r="8" spans="1:161" s="7" customFormat="1" ht="36" customHeight="1" x14ac:dyDescent="0.25">
      <c r="A8" s="44"/>
      <c r="B8" s="46"/>
      <c r="C8" s="44"/>
      <c r="D8" s="44" t="s">
        <v>7</v>
      </c>
      <c r="E8" s="44" t="s">
        <v>18</v>
      </c>
      <c r="F8" s="44"/>
      <c r="G8" s="44" t="s">
        <v>8</v>
      </c>
      <c r="H8" s="44" t="s">
        <v>18</v>
      </c>
      <c r="I8" s="44"/>
      <c r="J8" s="44" t="s">
        <v>5</v>
      </c>
      <c r="K8" s="44" t="s">
        <v>17</v>
      </c>
      <c r="L8" s="44"/>
      <c r="M8" s="44"/>
      <c r="N8" s="44" t="s">
        <v>8</v>
      </c>
      <c r="O8" s="44"/>
      <c r="P8" s="44"/>
      <c r="Q8" s="44" t="s">
        <v>5</v>
      </c>
      <c r="R8" s="44" t="s">
        <v>17</v>
      </c>
      <c r="S8" s="44"/>
      <c r="T8" s="44"/>
      <c r="U8" s="44" t="s">
        <v>8</v>
      </c>
      <c r="V8" s="44"/>
      <c r="W8" s="44"/>
      <c r="X8" s="44" t="s">
        <v>5</v>
      </c>
      <c r="Y8" s="44" t="s">
        <v>17</v>
      </c>
      <c r="Z8" s="44"/>
      <c r="AA8" s="44"/>
      <c r="AB8" s="44" t="s">
        <v>8</v>
      </c>
      <c r="AC8" s="44"/>
      <c r="AD8" s="44"/>
      <c r="AE8" s="48"/>
      <c r="AF8" s="48" t="s">
        <v>7</v>
      </c>
      <c r="AG8" s="48" t="s">
        <v>8</v>
      </c>
      <c r="AH8" s="48" t="s">
        <v>5</v>
      </c>
      <c r="AI8" s="48" t="s">
        <v>17</v>
      </c>
      <c r="AJ8" s="48"/>
      <c r="AK8" s="48"/>
      <c r="AL8" s="48" t="s">
        <v>8</v>
      </c>
      <c r="AM8" s="48"/>
      <c r="AN8" s="48"/>
      <c r="AO8" s="48" t="s">
        <v>5</v>
      </c>
      <c r="AP8" s="48" t="s">
        <v>17</v>
      </c>
      <c r="AQ8" s="48"/>
      <c r="AR8" s="48"/>
      <c r="AS8" s="48" t="s">
        <v>8</v>
      </c>
      <c r="AT8" s="48"/>
      <c r="AU8" s="48"/>
      <c r="AV8" s="48" t="s">
        <v>5</v>
      </c>
      <c r="AW8" s="48" t="s">
        <v>17</v>
      </c>
      <c r="AX8" s="48"/>
      <c r="AY8" s="48"/>
      <c r="AZ8" s="48" t="s">
        <v>8</v>
      </c>
      <c r="BA8" s="48"/>
      <c r="BB8" s="48"/>
      <c r="BC8" s="49"/>
      <c r="BD8" s="49" t="s">
        <v>17</v>
      </c>
      <c r="BE8" s="49" t="s">
        <v>19</v>
      </c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</row>
    <row r="9" spans="1:161" s="5" customFormat="1" ht="26.25" customHeight="1" x14ac:dyDescent="0.25">
      <c r="A9" s="44"/>
      <c r="B9" s="46"/>
      <c r="C9" s="44"/>
      <c r="D9" s="44"/>
      <c r="E9" s="44"/>
      <c r="F9" s="44"/>
      <c r="G9" s="44"/>
      <c r="H9" s="44"/>
      <c r="I9" s="44"/>
      <c r="J9" s="44"/>
      <c r="K9" s="44" t="s">
        <v>5</v>
      </c>
      <c r="L9" s="44" t="s">
        <v>18</v>
      </c>
      <c r="M9" s="44"/>
      <c r="N9" s="44" t="s">
        <v>5</v>
      </c>
      <c r="O9" s="44" t="s">
        <v>18</v>
      </c>
      <c r="P9" s="44"/>
      <c r="Q9" s="44"/>
      <c r="R9" s="44" t="s">
        <v>5</v>
      </c>
      <c r="S9" s="44" t="s">
        <v>18</v>
      </c>
      <c r="T9" s="44"/>
      <c r="U9" s="44" t="s">
        <v>5</v>
      </c>
      <c r="V9" s="44" t="s">
        <v>18</v>
      </c>
      <c r="W9" s="44"/>
      <c r="X9" s="44"/>
      <c r="Y9" s="44" t="s">
        <v>5</v>
      </c>
      <c r="Z9" s="44" t="s">
        <v>18</v>
      </c>
      <c r="AA9" s="44"/>
      <c r="AB9" s="44" t="s">
        <v>5</v>
      </c>
      <c r="AC9" s="44" t="s">
        <v>18</v>
      </c>
      <c r="AD9" s="44"/>
      <c r="AE9" s="48"/>
      <c r="AF9" s="48"/>
      <c r="AG9" s="48"/>
      <c r="AH9" s="48"/>
      <c r="AI9" s="48" t="s">
        <v>5</v>
      </c>
      <c r="AJ9" s="48" t="s">
        <v>18</v>
      </c>
      <c r="AK9" s="48"/>
      <c r="AL9" s="48" t="s">
        <v>5</v>
      </c>
      <c r="AM9" s="48" t="s">
        <v>18</v>
      </c>
      <c r="AN9" s="48"/>
      <c r="AO9" s="48"/>
      <c r="AP9" s="48" t="s">
        <v>5</v>
      </c>
      <c r="AQ9" s="48" t="s">
        <v>18</v>
      </c>
      <c r="AR9" s="48"/>
      <c r="AS9" s="48" t="s">
        <v>5</v>
      </c>
      <c r="AT9" s="48" t="s">
        <v>18</v>
      </c>
      <c r="AU9" s="48"/>
      <c r="AV9" s="48"/>
      <c r="AW9" s="48" t="s">
        <v>5</v>
      </c>
      <c r="AX9" s="48" t="s">
        <v>18</v>
      </c>
      <c r="AY9" s="48"/>
      <c r="AZ9" s="48" t="s">
        <v>5</v>
      </c>
      <c r="BA9" s="48" t="s">
        <v>18</v>
      </c>
      <c r="BB9" s="48"/>
      <c r="BC9" s="49"/>
      <c r="BD9" s="49"/>
      <c r="BE9" s="49"/>
    </row>
    <row r="10" spans="1:161" s="5" customFormat="1" ht="82.5" customHeight="1" x14ac:dyDescent="0.25">
      <c r="A10" s="44"/>
      <c r="B10" s="47"/>
      <c r="C10" s="44"/>
      <c r="D10" s="44"/>
      <c r="E10" s="8" t="s">
        <v>20</v>
      </c>
      <c r="F10" s="8" t="s">
        <v>21</v>
      </c>
      <c r="G10" s="44"/>
      <c r="H10" s="8" t="s">
        <v>20</v>
      </c>
      <c r="I10" s="8" t="s">
        <v>21</v>
      </c>
      <c r="J10" s="44"/>
      <c r="K10" s="44"/>
      <c r="L10" s="8" t="s">
        <v>20</v>
      </c>
      <c r="M10" s="8" t="s">
        <v>21</v>
      </c>
      <c r="N10" s="44"/>
      <c r="O10" s="8" t="s">
        <v>20</v>
      </c>
      <c r="P10" s="8" t="s">
        <v>21</v>
      </c>
      <c r="Q10" s="44"/>
      <c r="R10" s="44"/>
      <c r="S10" s="8" t="s">
        <v>20</v>
      </c>
      <c r="T10" s="8" t="s">
        <v>21</v>
      </c>
      <c r="U10" s="44"/>
      <c r="V10" s="8" t="s">
        <v>20</v>
      </c>
      <c r="W10" s="8" t="s">
        <v>21</v>
      </c>
      <c r="X10" s="44"/>
      <c r="Y10" s="44"/>
      <c r="Z10" s="8" t="s">
        <v>20</v>
      </c>
      <c r="AA10" s="8" t="s">
        <v>21</v>
      </c>
      <c r="AB10" s="44"/>
      <c r="AC10" s="8" t="s">
        <v>20</v>
      </c>
      <c r="AD10" s="8" t="s">
        <v>21</v>
      </c>
      <c r="AE10" s="48"/>
      <c r="AF10" s="48"/>
      <c r="AG10" s="48"/>
      <c r="AH10" s="48"/>
      <c r="AI10" s="48"/>
      <c r="AJ10" s="9" t="s">
        <v>20</v>
      </c>
      <c r="AK10" s="9" t="s">
        <v>21</v>
      </c>
      <c r="AL10" s="48"/>
      <c r="AM10" s="9" t="s">
        <v>20</v>
      </c>
      <c r="AN10" s="9" t="s">
        <v>21</v>
      </c>
      <c r="AO10" s="48"/>
      <c r="AP10" s="48"/>
      <c r="AQ10" s="9" t="s">
        <v>20</v>
      </c>
      <c r="AR10" s="9" t="s">
        <v>21</v>
      </c>
      <c r="AS10" s="48"/>
      <c r="AT10" s="9" t="s">
        <v>20</v>
      </c>
      <c r="AU10" s="9" t="s">
        <v>21</v>
      </c>
      <c r="AV10" s="48"/>
      <c r="AW10" s="48"/>
      <c r="AX10" s="9" t="s">
        <v>20</v>
      </c>
      <c r="AY10" s="9" t="s">
        <v>21</v>
      </c>
      <c r="AZ10" s="48"/>
      <c r="BA10" s="10" t="s">
        <v>20</v>
      </c>
      <c r="BB10" s="9" t="s">
        <v>21</v>
      </c>
      <c r="BC10" s="49"/>
      <c r="BD10" s="49"/>
      <c r="BE10" s="49"/>
    </row>
    <row r="11" spans="1:161" s="5" customFormat="1" ht="34.5" hidden="1" customHeight="1" x14ac:dyDescent="0.25">
      <c r="A11" s="8"/>
      <c r="B11" s="9"/>
      <c r="C11" s="11"/>
      <c r="D11" s="11"/>
      <c r="E11" s="11"/>
      <c r="F11" s="11"/>
      <c r="G11" s="11"/>
      <c r="H11" s="11"/>
      <c r="I11" s="11"/>
      <c r="J11" s="11"/>
      <c r="K11" s="11"/>
      <c r="L11" s="11">
        <f>+'[1]53'!D44</f>
        <v>1000</v>
      </c>
      <c r="M11" s="11"/>
      <c r="N11" s="11">
        <f>+'[1]53'!C45</f>
        <v>163111</v>
      </c>
      <c r="O11" s="12"/>
      <c r="P11" s="12"/>
      <c r="Q11" s="11"/>
      <c r="R11" s="11"/>
      <c r="S11" s="11">
        <f>+'[1]53'!D47</f>
        <v>2245948</v>
      </c>
      <c r="T11" s="11"/>
      <c r="U11" s="11"/>
      <c r="V11" s="12">
        <f>+'[1]53'!C48</f>
        <v>749151</v>
      </c>
      <c r="W11" s="12"/>
      <c r="X11" s="11"/>
      <c r="Y11" s="11"/>
      <c r="Z11" s="11">
        <f>+'[1]53'!C50</f>
        <v>79518</v>
      </c>
      <c r="AA11" s="11"/>
      <c r="AB11" s="11"/>
      <c r="AC11" s="12">
        <f>+'[1]53'!D51</f>
        <v>148974</v>
      </c>
      <c r="AD11" s="12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4"/>
      <c r="AU11" s="13"/>
      <c r="AV11" s="13"/>
      <c r="AW11" s="13"/>
      <c r="AX11" s="13"/>
      <c r="AY11" s="13"/>
      <c r="AZ11" s="13"/>
      <c r="BA11" s="15"/>
      <c r="BB11" s="13"/>
      <c r="BC11" s="16"/>
      <c r="BD11" s="16"/>
      <c r="BE11" s="1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</row>
    <row r="12" spans="1:161" s="7" customFormat="1" ht="34.5" customHeight="1" x14ac:dyDescent="0.25">
      <c r="A12" s="8"/>
      <c r="B12" s="17" t="s">
        <v>4</v>
      </c>
      <c r="C12" s="18">
        <f t="shared" ref="C12:AB12" si="0">+C13+C64</f>
        <v>816634.5</v>
      </c>
      <c r="D12" s="18">
        <f t="shared" si="0"/>
        <v>435600.5</v>
      </c>
      <c r="E12" s="18">
        <f t="shared" si="0"/>
        <v>365600.5</v>
      </c>
      <c r="F12" s="18">
        <f t="shared" si="0"/>
        <v>70000</v>
      </c>
      <c r="G12" s="18">
        <f t="shared" si="0"/>
        <v>381034</v>
      </c>
      <c r="H12" s="18">
        <f t="shared" si="0"/>
        <v>381034</v>
      </c>
      <c r="I12" s="18">
        <f t="shared" si="0"/>
        <v>0</v>
      </c>
      <c r="J12" s="18">
        <f t="shared" si="0"/>
        <v>228492</v>
      </c>
      <c r="K12" s="18">
        <f t="shared" si="0"/>
        <v>79518</v>
      </c>
      <c r="L12" s="18">
        <f t="shared" si="0"/>
        <v>79518</v>
      </c>
      <c r="M12" s="18">
        <f t="shared" si="0"/>
        <v>0</v>
      </c>
      <c r="N12" s="18">
        <f t="shared" si="0"/>
        <v>148974</v>
      </c>
      <c r="O12" s="18">
        <f t="shared" si="0"/>
        <v>148974</v>
      </c>
      <c r="P12" s="18">
        <f t="shared" si="0"/>
        <v>0</v>
      </c>
      <c r="Q12" s="18">
        <f t="shared" si="0"/>
        <v>193692.5</v>
      </c>
      <c r="R12" s="18">
        <f t="shared" si="0"/>
        <v>165859.5</v>
      </c>
      <c r="S12" s="18">
        <f t="shared" si="0"/>
        <v>95859.5</v>
      </c>
      <c r="T12" s="18">
        <f t="shared" si="0"/>
        <v>70000</v>
      </c>
      <c r="U12" s="18">
        <f t="shared" si="0"/>
        <v>27833</v>
      </c>
      <c r="V12" s="18">
        <f>+V13+V64</f>
        <v>27833</v>
      </c>
      <c r="W12" s="18">
        <f t="shared" si="0"/>
        <v>0</v>
      </c>
      <c r="X12" s="18">
        <f t="shared" si="0"/>
        <v>394000</v>
      </c>
      <c r="Y12" s="18">
        <f t="shared" si="0"/>
        <v>190223</v>
      </c>
      <c r="Z12" s="18">
        <f t="shared" si="0"/>
        <v>190223</v>
      </c>
      <c r="AA12" s="18">
        <f t="shared" si="0"/>
        <v>0</v>
      </c>
      <c r="AB12" s="18">
        <f t="shared" si="0"/>
        <v>204227</v>
      </c>
      <c r="AC12" s="18">
        <f>+AC13+AC64</f>
        <v>204227</v>
      </c>
      <c r="AD12" s="18">
        <f t="shared" ref="AD12:AY12" si="1">+AD13+AD64</f>
        <v>0</v>
      </c>
      <c r="AE12" s="18">
        <f>+AF12+AG12</f>
        <v>857902.73038199998</v>
      </c>
      <c r="AF12" s="18">
        <f>+AI12+AP12+AW12</f>
        <v>661535.51915800001</v>
      </c>
      <c r="AG12" s="18">
        <f>+AL12+AS12+AZ12</f>
        <v>196367.211224</v>
      </c>
      <c r="AH12" s="18">
        <f>AI12+AL12</f>
        <v>257636.44304600003</v>
      </c>
      <c r="AI12" s="18">
        <f>+AJ12</f>
        <v>173354.44621400003</v>
      </c>
      <c r="AJ12" s="18">
        <f t="shared" si="1"/>
        <v>173354.44621400003</v>
      </c>
      <c r="AK12" s="18">
        <f t="shared" si="1"/>
        <v>0</v>
      </c>
      <c r="AL12" s="18">
        <f t="shared" si="1"/>
        <v>84281.996832000004</v>
      </c>
      <c r="AM12" s="18">
        <f t="shared" si="1"/>
        <v>84281.996832000004</v>
      </c>
      <c r="AN12" s="18">
        <f t="shared" si="1"/>
        <v>0</v>
      </c>
      <c r="AO12" s="18">
        <f t="shared" si="1"/>
        <v>255975.07958600001</v>
      </c>
      <c r="AP12" s="18">
        <f t="shared" si="1"/>
        <v>234594.980645</v>
      </c>
      <c r="AQ12" s="18">
        <f t="shared" si="1"/>
        <v>155685.91344500001</v>
      </c>
      <c r="AR12" s="18">
        <f t="shared" si="1"/>
        <v>78909.06719999999</v>
      </c>
      <c r="AS12" s="18">
        <f t="shared" si="1"/>
        <v>21380.098941</v>
      </c>
      <c r="AT12" s="18">
        <f t="shared" si="1"/>
        <v>21380.098941</v>
      </c>
      <c r="AU12" s="18">
        <f t="shared" si="1"/>
        <v>0</v>
      </c>
      <c r="AV12" s="18">
        <f>+AZ12+AW12</f>
        <v>344291.20775</v>
      </c>
      <c r="AW12" s="18">
        <f>+AX12+AY12</f>
        <v>253586.09229900001</v>
      </c>
      <c r="AX12" s="18">
        <f t="shared" si="1"/>
        <v>253586.09229900001</v>
      </c>
      <c r="AY12" s="18">
        <f t="shared" si="1"/>
        <v>0</v>
      </c>
      <c r="AZ12" s="18">
        <f>+BA12+BB12</f>
        <v>90705.115450999991</v>
      </c>
      <c r="BA12" s="18">
        <f>+BA13+BA64</f>
        <v>90705.115450999991</v>
      </c>
      <c r="BB12" s="18">
        <f>+BB13+BB64</f>
        <v>0</v>
      </c>
      <c r="BC12" s="19">
        <f>AE12/C12</f>
        <v>1.0505345174395644</v>
      </c>
      <c r="BD12" s="19">
        <f>AF12/D12</f>
        <v>1.5186748388902216</v>
      </c>
      <c r="BE12" s="19">
        <f>AG12/G12</f>
        <v>0.5153535149724171</v>
      </c>
    </row>
    <row r="13" spans="1:161" s="7" customFormat="1" ht="34.5" customHeight="1" x14ac:dyDescent="0.25">
      <c r="A13" s="8" t="s">
        <v>2</v>
      </c>
      <c r="B13" s="17" t="s">
        <v>9</v>
      </c>
      <c r="C13" s="18">
        <f t="shared" ref="C13:AD13" si="2">SUM(C15:C63)</f>
        <v>89528</v>
      </c>
      <c r="D13" s="18">
        <f t="shared" si="2"/>
        <v>5640</v>
      </c>
      <c r="E13" s="18">
        <f t="shared" si="2"/>
        <v>5139.5</v>
      </c>
      <c r="F13" s="18">
        <f t="shared" si="2"/>
        <v>500.5</v>
      </c>
      <c r="G13" s="18">
        <f t="shared" si="2"/>
        <v>83888</v>
      </c>
      <c r="H13" s="18">
        <f t="shared" si="2"/>
        <v>83888</v>
      </c>
      <c r="I13" s="18">
        <f t="shared" si="2"/>
        <v>0</v>
      </c>
      <c r="J13" s="18">
        <f t="shared" si="2"/>
        <v>25847</v>
      </c>
      <c r="K13" s="18">
        <f t="shared" si="2"/>
        <v>3140</v>
      </c>
      <c r="L13" s="18">
        <f t="shared" si="2"/>
        <v>3140</v>
      </c>
      <c r="M13" s="18">
        <f t="shared" si="2"/>
        <v>0</v>
      </c>
      <c r="N13" s="18">
        <f>SUM(N15:N63)</f>
        <v>22707</v>
      </c>
      <c r="O13" s="18">
        <f t="shared" si="2"/>
        <v>22707</v>
      </c>
      <c r="P13" s="18">
        <f t="shared" si="2"/>
        <v>0</v>
      </c>
      <c r="Q13" s="18">
        <f t="shared" si="2"/>
        <v>11536</v>
      </c>
      <c r="R13" s="18">
        <f t="shared" si="2"/>
        <v>2500</v>
      </c>
      <c r="S13" s="18">
        <f t="shared" si="2"/>
        <v>1999.5</v>
      </c>
      <c r="T13" s="18">
        <f t="shared" si="2"/>
        <v>500.5</v>
      </c>
      <c r="U13" s="18">
        <f t="shared" si="2"/>
        <v>9036</v>
      </c>
      <c r="V13" s="18">
        <f>SUM(V15:V63)</f>
        <v>9036</v>
      </c>
      <c r="W13" s="18">
        <f t="shared" si="2"/>
        <v>0</v>
      </c>
      <c r="X13" s="18">
        <f t="shared" si="2"/>
        <v>51695</v>
      </c>
      <c r="Y13" s="18">
        <f t="shared" si="2"/>
        <v>0</v>
      </c>
      <c r="Z13" s="18">
        <f t="shared" si="2"/>
        <v>0</v>
      </c>
      <c r="AA13" s="18">
        <f t="shared" si="2"/>
        <v>0</v>
      </c>
      <c r="AB13" s="18">
        <f t="shared" si="2"/>
        <v>52145</v>
      </c>
      <c r="AC13" s="18">
        <f t="shared" si="2"/>
        <v>52145</v>
      </c>
      <c r="AD13" s="18">
        <f t="shared" si="2"/>
        <v>0</v>
      </c>
      <c r="AE13" s="18">
        <f>AF13+AG13</f>
        <v>73004.923949000004</v>
      </c>
      <c r="AF13" s="18">
        <f>SUM(AF15:AF63)</f>
        <v>3708.4579999999996</v>
      </c>
      <c r="AG13" s="18">
        <f>+AL13+AS13+AZ13</f>
        <v>69296.465949000005</v>
      </c>
      <c r="AH13" s="18">
        <f>AI13+AL13</f>
        <v>22274.627699999997</v>
      </c>
      <c r="AI13" s="18">
        <f>+AJ13</f>
        <v>2715.1109999999999</v>
      </c>
      <c r="AJ13" s="18">
        <f t="shared" ref="AJ13:AY13" si="3">SUM(AJ15:AJ63)</f>
        <v>2715.1109999999999</v>
      </c>
      <c r="AK13" s="18">
        <f t="shared" si="3"/>
        <v>0</v>
      </c>
      <c r="AL13" s="18">
        <f t="shared" si="3"/>
        <v>19559.516699999996</v>
      </c>
      <c r="AM13" s="18">
        <f t="shared" si="3"/>
        <v>19559.516699999996</v>
      </c>
      <c r="AN13" s="18">
        <f t="shared" si="3"/>
        <v>0</v>
      </c>
      <c r="AO13" s="18">
        <f t="shared" si="3"/>
        <v>10567.422000000002</v>
      </c>
      <c r="AP13" s="18">
        <f t="shared" si="3"/>
        <v>993.34699999999998</v>
      </c>
      <c r="AQ13" s="18">
        <f t="shared" si="3"/>
        <v>993.34699999999998</v>
      </c>
      <c r="AR13" s="18">
        <f t="shared" si="3"/>
        <v>0</v>
      </c>
      <c r="AS13" s="18">
        <f t="shared" si="3"/>
        <v>9574.0750000000007</v>
      </c>
      <c r="AT13" s="18">
        <f t="shared" si="3"/>
        <v>9574.0750000000007</v>
      </c>
      <c r="AU13" s="18">
        <f t="shared" si="3"/>
        <v>0</v>
      </c>
      <c r="AV13" s="18">
        <f>+AZ13+AW13</f>
        <v>40162.874249</v>
      </c>
      <c r="AW13" s="18">
        <f>+AX13+AY13</f>
        <v>0</v>
      </c>
      <c r="AX13" s="18">
        <f t="shared" si="3"/>
        <v>0</v>
      </c>
      <c r="AY13" s="18">
        <f t="shared" si="3"/>
        <v>0</v>
      </c>
      <c r="AZ13" s="18">
        <f>+BA13+BB13</f>
        <v>40162.874249</v>
      </c>
      <c r="BA13" s="18">
        <v>40162.874249</v>
      </c>
      <c r="BB13" s="18">
        <f>SUM(BB15:BB63)</f>
        <v>0</v>
      </c>
      <c r="BC13" s="19">
        <f>AE13/C13</f>
        <v>0.8154423638303101</v>
      </c>
      <c r="BD13" s="19">
        <f>AF13/D13</f>
        <v>0.6575280141843971</v>
      </c>
      <c r="BE13" s="19">
        <f>AG13/G13</f>
        <v>0.82605934041817664</v>
      </c>
    </row>
    <row r="14" spans="1:161" s="5" customFormat="1" ht="34.5" hidden="1" customHeight="1" x14ac:dyDescent="0.25">
      <c r="A14" s="8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9"/>
      <c r="BD14" s="19"/>
      <c r="BE14" s="19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</row>
    <row r="15" spans="1:161" s="5" customFormat="1" ht="51.75" customHeight="1" x14ac:dyDescent="0.25">
      <c r="A15" s="20">
        <v>1</v>
      </c>
      <c r="B15" s="21" t="s">
        <v>47</v>
      </c>
      <c r="C15" s="22">
        <f t="shared" ref="C15:C74" si="4">D15+G15</f>
        <v>1325</v>
      </c>
      <c r="D15" s="22">
        <f t="shared" ref="D15:D74" si="5">+E15+F15</f>
        <v>0</v>
      </c>
      <c r="E15" s="22">
        <f t="shared" ref="E15:F74" si="6">+L15+S15+Z15</f>
        <v>0</v>
      </c>
      <c r="F15" s="22">
        <f t="shared" si="6"/>
        <v>0</v>
      </c>
      <c r="G15" s="22">
        <f t="shared" ref="G15:G74" si="7">+H15+I15</f>
        <v>1325</v>
      </c>
      <c r="H15" s="22">
        <f t="shared" ref="H15:I74" si="8">+O15+V15+AC15</f>
        <v>1325</v>
      </c>
      <c r="I15" s="22">
        <f t="shared" si="8"/>
        <v>0</v>
      </c>
      <c r="J15" s="22">
        <f t="shared" ref="J15:J74" si="9">K15+N15</f>
        <v>275</v>
      </c>
      <c r="K15" s="22">
        <f t="shared" ref="K15:K74" si="10">+L15+M15</f>
        <v>0</v>
      </c>
      <c r="L15" s="22"/>
      <c r="M15" s="22"/>
      <c r="N15" s="22">
        <f t="shared" ref="N15:N74" si="11">+O15+P15</f>
        <v>275</v>
      </c>
      <c r="O15" s="22">
        <v>275</v>
      </c>
      <c r="P15" s="22"/>
      <c r="Q15" s="22">
        <f t="shared" ref="Q15:Q74" si="12">R15+U15</f>
        <v>1050</v>
      </c>
      <c r="R15" s="22">
        <f t="shared" ref="R15:R74" si="13">+S15+T15</f>
        <v>0</v>
      </c>
      <c r="S15" s="22"/>
      <c r="T15" s="22"/>
      <c r="U15" s="22">
        <f t="shared" ref="U15:U74" si="14">+V15+W15</f>
        <v>1050</v>
      </c>
      <c r="V15" s="22">
        <v>1050</v>
      </c>
      <c r="W15" s="22"/>
      <c r="X15" s="22">
        <f t="shared" ref="X15:X74" si="15">Y15+AB15</f>
        <v>0</v>
      </c>
      <c r="Y15" s="22">
        <f t="shared" ref="Y15:Y74" si="16">+Z15+AA15</f>
        <v>0</v>
      </c>
      <c r="Z15" s="22"/>
      <c r="AA15" s="22"/>
      <c r="AB15" s="22">
        <f t="shared" ref="AB15:AB74" si="17">+AC15+AD15</f>
        <v>0</v>
      </c>
      <c r="AC15" s="22"/>
      <c r="AD15" s="22"/>
      <c r="AE15" s="22">
        <f>AF15+AG15</f>
        <v>1327.944</v>
      </c>
      <c r="AF15" s="22">
        <f t="shared" ref="AF15:AF74" si="18">+AI15+AP15+AW15</f>
        <v>0</v>
      </c>
      <c r="AG15" s="22">
        <f>+AL15+AS15+AZ15</f>
        <v>1327.944</v>
      </c>
      <c r="AH15" s="22">
        <f>AI15+AL15</f>
        <v>280.70400000000001</v>
      </c>
      <c r="AI15" s="22">
        <f>+AJ15</f>
        <v>0</v>
      </c>
      <c r="AJ15" s="22"/>
      <c r="AK15" s="22"/>
      <c r="AL15" s="22">
        <f>AM15</f>
        <v>280.70400000000001</v>
      </c>
      <c r="AM15" s="22">
        <v>280.70400000000001</v>
      </c>
      <c r="AN15" s="22"/>
      <c r="AO15" s="22">
        <f>AP15+AS15</f>
        <v>1047.24</v>
      </c>
      <c r="AP15" s="22">
        <f>+AQ15+AR15</f>
        <v>0</v>
      </c>
      <c r="AQ15" s="22"/>
      <c r="AR15" s="23"/>
      <c r="AS15" s="22">
        <f>+AT15+AU15</f>
        <v>1047.24</v>
      </c>
      <c r="AT15" s="22">
        <v>1047.24</v>
      </c>
      <c r="AU15" s="23"/>
      <c r="AV15" s="22">
        <f>AW15+AZ15</f>
        <v>0</v>
      </c>
      <c r="AW15" s="22">
        <f>+AX15+AY15</f>
        <v>0</v>
      </c>
      <c r="AX15" s="22"/>
      <c r="AY15" s="23"/>
      <c r="AZ15" s="22">
        <f t="shared" ref="AZ15:AZ63" si="19">+BA15+BB15</f>
        <v>0</v>
      </c>
      <c r="BA15" s="22"/>
      <c r="BB15" s="23"/>
      <c r="BC15" s="24">
        <f t="shared" ref="BC15:BC64" si="20">AE15/C15</f>
        <v>1.0022218867924528</v>
      </c>
      <c r="BD15" s="24"/>
      <c r="BE15" s="24">
        <f t="shared" ref="BE15:BE64" si="21">AG15/G15</f>
        <v>1.0022218867924528</v>
      </c>
    </row>
    <row r="16" spans="1:161" s="5" customFormat="1" ht="57.75" customHeight="1" x14ac:dyDescent="0.25">
      <c r="A16" s="20">
        <v>2</v>
      </c>
      <c r="B16" s="21" t="s">
        <v>48</v>
      </c>
      <c r="C16" s="22">
        <f t="shared" si="4"/>
        <v>200</v>
      </c>
      <c r="D16" s="22">
        <f t="shared" si="5"/>
        <v>0</v>
      </c>
      <c r="E16" s="22">
        <f t="shared" si="6"/>
        <v>0</v>
      </c>
      <c r="F16" s="22">
        <f t="shared" si="6"/>
        <v>0</v>
      </c>
      <c r="G16" s="22">
        <f t="shared" si="7"/>
        <v>200</v>
      </c>
      <c r="H16" s="22">
        <f t="shared" si="8"/>
        <v>200</v>
      </c>
      <c r="I16" s="22">
        <f t="shared" si="8"/>
        <v>0</v>
      </c>
      <c r="J16" s="22">
        <f t="shared" si="9"/>
        <v>0</v>
      </c>
      <c r="K16" s="22">
        <f t="shared" si="10"/>
        <v>0</v>
      </c>
      <c r="L16" s="22"/>
      <c r="M16" s="22"/>
      <c r="N16" s="22">
        <f t="shared" si="11"/>
        <v>0</v>
      </c>
      <c r="O16" s="22"/>
      <c r="P16" s="22"/>
      <c r="Q16" s="22">
        <f t="shared" si="12"/>
        <v>200</v>
      </c>
      <c r="R16" s="22">
        <f t="shared" si="13"/>
        <v>0</v>
      </c>
      <c r="S16" s="22"/>
      <c r="T16" s="22"/>
      <c r="U16" s="22">
        <f t="shared" si="14"/>
        <v>200</v>
      </c>
      <c r="V16" s="22">
        <v>200</v>
      </c>
      <c r="W16" s="22"/>
      <c r="X16" s="22">
        <f t="shared" si="15"/>
        <v>0</v>
      </c>
      <c r="Y16" s="22">
        <f t="shared" si="16"/>
        <v>0</v>
      </c>
      <c r="Z16" s="22"/>
      <c r="AA16" s="22"/>
      <c r="AB16" s="22">
        <f t="shared" si="17"/>
        <v>0</v>
      </c>
      <c r="AC16" s="22"/>
      <c r="AD16" s="22"/>
      <c r="AE16" s="22">
        <f t="shared" ref="AE16:AE73" si="22">AF16+AG16</f>
        <v>200</v>
      </c>
      <c r="AF16" s="22">
        <f t="shared" si="18"/>
        <v>0</v>
      </c>
      <c r="AG16" s="22">
        <f t="shared" ref="AG16:AG74" si="23">+AL16+AS16+AZ16</f>
        <v>200</v>
      </c>
      <c r="AH16" s="22">
        <f t="shared" ref="AH16:AH62" si="24">AI16+AL16</f>
        <v>0</v>
      </c>
      <c r="AI16" s="22">
        <f t="shared" ref="AI16:AI62" si="25">+AJ16</f>
        <v>0</v>
      </c>
      <c r="AJ16" s="22"/>
      <c r="AK16" s="22"/>
      <c r="AL16" s="22">
        <f t="shared" ref="AL16:AL74" si="26">AM16</f>
        <v>0</v>
      </c>
      <c r="AM16" s="22"/>
      <c r="AN16" s="22"/>
      <c r="AO16" s="22">
        <f t="shared" ref="AO16:AO74" si="27">AP16+AS16</f>
        <v>200</v>
      </c>
      <c r="AP16" s="22">
        <f t="shared" ref="AP16:AP74" si="28">+AQ16+AR16</f>
        <v>0</v>
      </c>
      <c r="AQ16" s="22"/>
      <c r="AR16" s="23"/>
      <c r="AS16" s="22">
        <f t="shared" ref="AS16:AS74" si="29">+AT16+AU16</f>
        <v>200</v>
      </c>
      <c r="AT16" s="22">
        <v>200</v>
      </c>
      <c r="AU16" s="23"/>
      <c r="AV16" s="22">
        <f t="shared" ref="AV16:AV74" si="30">AW16+AZ16</f>
        <v>0</v>
      </c>
      <c r="AW16" s="22">
        <f t="shared" ref="AW16:AW74" si="31">+AX16+AY16</f>
        <v>0</v>
      </c>
      <c r="AX16" s="22"/>
      <c r="AY16" s="23"/>
      <c r="AZ16" s="22">
        <f t="shared" si="19"/>
        <v>0</v>
      </c>
      <c r="BA16" s="22"/>
      <c r="BB16" s="23"/>
      <c r="BC16" s="24">
        <f t="shared" si="20"/>
        <v>1</v>
      </c>
      <c r="BD16" s="24"/>
      <c r="BE16" s="24">
        <f t="shared" si="21"/>
        <v>1</v>
      </c>
    </row>
    <row r="17" spans="1:161" s="5" customFormat="1" ht="75" customHeight="1" x14ac:dyDescent="0.25">
      <c r="A17" s="20">
        <v>3</v>
      </c>
      <c r="B17" s="21" t="s">
        <v>73</v>
      </c>
      <c r="C17" s="22">
        <f t="shared" si="4"/>
        <v>126</v>
      </c>
      <c r="D17" s="22">
        <f t="shared" si="5"/>
        <v>0</v>
      </c>
      <c r="E17" s="22">
        <f t="shared" si="6"/>
        <v>0</v>
      </c>
      <c r="F17" s="22">
        <f t="shared" si="6"/>
        <v>0</v>
      </c>
      <c r="G17" s="22">
        <f t="shared" si="7"/>
        <v>126</v>
      </c>
      <c r="H17" s="22">
        <f t="shared" si="8"/>
        <v>126</v>
      </c>
      <c r="I17" s="22">
        <f t="shared" si="8"/>
        <v>0</v>
      </c>
      <c r="J17" s="22">
        <f t="shared" si="9"/>
        <v>0</v>
      </c>
      <c r="K17" s="22">
        <f t="shared" si="10"/>
        <v>0</v>
      </c>
      <c r="L17" s="22"/>
      <c r="M17" s="22"/>
      <c r="N17" s="22">
        <f t="shared" si="11"/>
        <v>0</v>
      </c>
      <c r="O17" s="22"/>
      <c r="P17" s="22"/>
      <c r="Q17" s="22">
        <f t="shared" si="12"/>
        <v>126</v>
      </c>
      <c r="R17" s="22">
        <f t="shared" si="13"/>
        <v>0</v>
      </c>
      <c r="S17" s="22"/>
      <c r="T17" s="22"/>
      <c r="U17" s="22">
        <f t="shared" si="14"/>
        <v>126</v>
      </c>
      <c r="V17" s="22">
        <v>126</v>
      </c>
      <c r="W17" s="22"/>
      <c r="X17" s="22">
        <f t="shared" si="15"/>
        <v>0</v>
      </c>
      <c r="Y17" s="22">
        <f t="shared" si="16"/>
        <v>0</v>
      </c>
      <c r="Z17" s="22"/>
      <c r="AA17" s="22"/>
      <c r="AB17" s="22">
        <f t="shared" si="17"/>
        <v>0</v>
      </c>
      <c r="AC17" s="22"/>
      <c r="AD17" s="22"/>
      <c r="AE17" s="22">
        <f t="shared" si="22"/>
        <v>126</v>
      </c>
      <c r="AF17" s="22">
        <f t="shared" si="18"/>
        <v>0</v>
      </c>
      <c r="AG17" s="22">
        <f t="shared" si="23"/>
        <v>126</v>
      </c>
      <c r="AH17" s="22">
        <f t="shared" si="24"/>
        <v>0</v>
      </c>
      <c r="AI17" s="22">
        <f t="shared" si="25"/>
        <v>0</v>
      </c>
      <c r="AJ17" s="22"/>
      <c r="AK17" s="22"/>
      <c r="AL17" s="22">
        <f t="shared" si="26"/>
        <v>0</v>
      </c>
      <c r="AM17" s="22"/>
      <c r="AN17" s="22"/>
      <c r="AO17" s="22">
        <f t="shared" si="27"/>
        <v>126</v>
      </c>
      <c r="AP17" s="22">
        <f t="shared" si="28"/>
        <v>0</v>
      </c>
      <c r="AQ17" s="22"/>
      <c r="AR17" s="23"/>
      <c r="AS17" s="22">
        <f t="shared" si="29"/>
        <v>126</v>
      </c>
      <c r="AT17" s="22">
        <v>126</v>
      </c>
      <c r="AU17" s="23"/>
      <c r="AV17" s="22">
        <f t="shared" si="30"/>
        <v>0</v>
      </c>
      <c r="AW17" s="22">
        <f t="shared" si="31"/>
        <v>0</v>
      </c>
      <c r="AX17" s="22"/>
      <c r="AY17" s="23"/>
      <c r="AZ17" s="22">
        <f t="shared" si="19"/>
        <v>0</v>
      </c>
      <c r="BA17" s="22"/>
      <c r="BB17" s="23"/>
      <c r="BC17" s="24">
        <f t="shared" si="20"/>
        <v>1</v>
      </c>
      <c r="BD17" s="24"/>
      <c r="BE17" s="24"/>
    </row>
    <row r="18" spans="1:161" s="5" customFormat="1" ht="66.75" customHeight="1" x14ac:dyDescent="0.25">
      <c r="A18" s="20">
        <v>4</v>
      </c>
      <c r="B18" s="21" t="s">
        <v>74</v>
      </c>
      <c r="C18" s="22">
        <f t="shared" si="4"/>
        <v>1210</v>
      </c>
      <c r="D18" s="22">
        <f t="shared" si="5"/>
        <v>0</v>
      </c>
      <c r="E18" s="22">
        <f t="shared" si="6"/>
        <v>0</v>
      </c>
      <c r="F18" s="22">
        <f t="shared" si="6"/>
        <v>0</v>
      </c>
      <c r="G18" s="22">
        <f t="shared" si="7"/>
        <v>1210</v>
      </c>
      <c r="H18" s="22">
        <f t="shared" si="8"/>
        <v>1210</v>
      </c>
      <c r="I18" s="22">
        <f t="shared" si="8"/>
        <v>0</v>
      </c>
      <c r="J18" s="22">
        <f t="shared" si="9"/>
        <v>0</v>
      </c>
      <c r="K18" s="22">
        <f t="shared" si="10"/>
        <v>0</v>
      </c>
      <c r="L18" s="22"/>
      <c r="M18" s="22"/>
      <c r="N18" s="22">
        <f t="shared" si="11"/>
        <v>0</v>
      </c>
      <c r="O18" s="22"/>
      <c r="P18" s="22"/>
      <c r="Q18" s="22">
        <f t="shared" si="12"/>
        <v>1210</v>
      </c>
      <c r="R18" s="22">
        <f t="shared" si="13"/>
        <v>0</v>
      </c>
      <c r="S18" s="22"/>
      <c r="T18" s="22"/>
      <c r="U18" s="22">
        <f t="shared" si="14"/>
        <v>1210</v>
      </c>
      <c r="V18" s="22">
        <v>1210</v>
      </c>
      <c r="W18" s="22"/>
      <c r="X18" s="22">
        <f t="shared" si="15"/>
        <v>0</v>
      </c>
      <c r="Y18" s="22">
        <f t="shared" si="16"/>
        <v>0</v>
      </c>
      <c r="Z18" s="22"/>
      <c r="AA18" s="22"/>
      <c r="AB18" s="22">
        <f t="shared" si="17"/>
        <v>0</v>
      </c>
      <c r="AC18" s="22"/>
      <c r="AD18" s="22"/>
      <c r="AE18" s="22">
        <f t="shared" si="22"/>
        <v>5.4</v>
      </c>
      <c r="AF18" s="22">
        <f t="shared" si="18"/>
        <v>0</v>
      </c>
      <c r="AG18" s="22">
        <f t="shared" si="23"/>
        <v>5.4</v>
      </c>
      <c r="AH18" s="22">
        <f t="shared" si="24"/>
        <v>0</v>
      </c>
      <c r="AI18" s="22">
        <f t="shared" si="25"/>
        <v>0</v>
      </c>
      <c r="AJ18" s="22"/>
      <c r="AK18" s="22"/>
      <c r="AL18" s="22">
        <f t="shared" si="26"/>
        <v>0</v>
      </c>
      <c r="AM18" s="22"/>
      <c r="AN18" s="22"/>
      <c r="AO18" s="22">
        <f t="shared" si="27"/>
        <v>5.4</v>
      </c>
      <c r="AP18" s="22">
        <f t="shared" si="28"/>
        <v>0</v>
      </c>
      <c r="AQ18" s="22"/>
      <c r="AR18" s="23"/>
      <c r="AS18" s="22">
        <f t="shared" si="29"/>
        <v>5.4</v>
      </c>
      <c r="AT18" s="22">
        <v>5.4</v>
      </c>
      <c r="AU18" s="23"/>
      <c r="AV18" s="22">
        <f t="shared" si="30"/>
        <v>0</v>
      </c>
      <c r="AW18" s="22">
        <f t="shared" si="31"/>
        <v>0</v>
      </c>
      <c r="AX18" s="22"/>
      <c r="AY18" s="23"/>
      <c r="AZ18" s="22">
        <f t="shared" si="19"/>
        <v>0</v>
      </c>
      <c r="BA18" s="22"/>
      <c r="BB18" s="23"/>
      <c r="BC18" s="24">
        <f t="shared" si="20"/>
        <v>4.4628099173553721E-3</v>
      </c>
      <c r="BD18" s="24"/>
      <c r="BE18" s="24"/>
    </row>
    <row r="19" spans="1:161" s="5" customFormat="1" ht="36.75" customHeight="1" x14ac:dyDescent="0.25">
      <c r="A19" s="20">
        <v>5</v>
      </c>
      <c r="B19" s="21" t="s">
        <v>75</v>
      </c>
      <c r="C19" s="22">
        <f t="shared" si="4"/>
        <v>350</v>
      </c>
      <c r="D19" s="22">
        <f t="shared" si="5"/>
        <v>0</v>
      </c>
      <c r="E19" s="22">
        <f t="shared" si="6"/>
        <v>0</v>
      </c>
      <c r="F19" s="22">
        <f t="shared" si="6"/>
        <v>0</v>
      </c>
      <c r="G19" s="22">
        <f t="shared" si="7"/>
        <v>350</v>
      </c>
      <c r="H19" s="22">
        <f t="shared" si="8"/>
        <v>350</v>
      </c>
      <c r="I19" s="22">
        <f t="shared" si="8"/>
        <v>0</v>
      </c>
      <c r="J19" s="22">
        <f t="shared" si="9"/>
        <v>0</v>
      </c>
      <c r="K19" s="22">
        <f t="shared" si="10"/>
        <v>0</v>
      </c>
      <c r="L19" s="22"/>
      <c r="M19" s="22"/>
      <c r="N19" s="22">
        <f t="shared" si="11"/>
        <v>0</v>
      </c>
      <c r="O19" s="22"/>
      <c r="P19" s="22"/>
      <c r="Q19" s="22">
        <f t="shared" si="12"/>
        <v>350</v>
      </c>
      <c r="R19" s="22">
        <f t="shared" si="13"/>
        <v>0</v>
      </c>
      <c r="S19" s="22"/>
      <c r="T19" s="22"/>
      <c r="U19" s="22">
        <f t="shared" si="14"/>
        <v>350</v>
      </c>
      <c r="V19" s="22">
        <v>350</v>
      </c>
      <c r="W19" s="22"/>
      <c r="X19" s="22">
        <f t="shared" si="15"/>
        <v>0</v>
      </c>
      <c r="Y19" s="22">
        <f t="shared" si="16"/>
        <v>0</v>
      </c>
      <c r="Z19" s="22"/>
      <c r="AA19" s="22"/>
      <c r="AB19" s="22">
        <f t="shared" si="17"/>
        <v>0</v>
      </c>
      <c r="AC19" s="22"/>
      <c r="AD19" s="22"/>
      <c r="AE19" s="22">
        <f t="shared" si="22"/>
        <v>350</v>
      </c>
      <c r="AF19" s="22">
        <f t="shared" si="18"/>
        <v>0</v>
      </c>
      <c r="AG19" s="22">
        <f t="shared" si="23"/>
        <v>350</v>
      </c>
      <c r="AH19" s="22">
        <f t="shared" si="24"/>
        <v>0</v>
      </c>
      <c r="AI19" s="22">
        <f t="shared" si="25"/>
        <v>0</v>
      </c>
      <c r="AJ19" s="22"/>
      <c r="AK19" s="22"/>
      <c r="AL19" s="22">
        <f t="shared" si="26"/>
        <v>0</v>
      </c>
      <c r="AM19" s="22"/>
      <c r="AN19" s="22"/>
      <c r="AO19" s="22">
        <f t="shared" si="27"/>
        <v>350</v>
      </c>
      <c r="AP19" s="22">
        <f t="shared" si="28"/>
        <v>0</v>
      </c>
      <c r="AQ19" s="22"/>
      <c r="AR19" s="23"/>
      <c r="AS19" s="22">
        <f t="shared" si="29"/>
        <v>350</v>
      </c>
      <c r="AT19" s="22">
        <v>350</v>
      </c>
      <c r="AU19" s="23"/>
      <c r="AV19" s="22">
        <f t="shared" si="30"/>
        <v>0</v>
      </c>
      <c r="AW19" s="22">
        <f t="shared" si="31"/>
        <v>0</v>
      </c>
      <c r="AX19" s="22"/>
      <c r="AY19" s="23"/>
      <c r="AZ19" s="22">
        <f t="shared" si="19"/>
        <v>0</v>
      </c>
      <c r="BA19" s="22"/>
      <c r="BB19" s="23"/>
      <c r="BC19" s="24">
        <f t="shared" si="20"/>
        <v>1</v>
      </c>
      <c r="BD19" s="24"/>
      <c r="BE19" s="24"/>
    </row>
    <row r="20" spans="1:161" s="5" customFormat="1" ht="36.75" customHeight="1" x14ac:dyDescent="0.25">
      <c r="A20" s="20">
        <v>6</v>
      </c>
      <c r="B20" s="21" t="s">
        <v>76</v>
      </c>
      <c r="C20" s="22">
        <f t="shared" si="4"/>
        <v>600</v>
      </c>
      <c r="D20" s="22">
        <f t="shared" si="5"/>
        <v>0</v>
      </c>
      <c r="E20" s="22">
        <f t="shared" si="6"/>
        <v>0</v>
      </c>
      <c r="F20" s="22">
        <f t="shared" si="6"/>
        <v>0</v>
      </c>
      <c r="G20" s="22">
        <f t="shared" si="7"/>
        <v>600</v>
      </c>
      <c r="H20" s="22">
        <f t="shared" si="8"/>
        <v>600</v>
      </c>
      <c r="I20" s="22">
        <f t="shared" si="8"/>
        <v>0</v>
      </c>
      <c r="J20" s="22">
        <f t="shared" si="9"/>
        <v>0</v>
      </c>
      <c r="K20" s="22">
        <f t="shared" si="10"/>
        <v>0</v>
      </c>
      <c r="L20" s="22"/>
      <c r="M20" s="22"/>
      <c r="N20" s="22">
        <f t="shared" si="11"/>
        <v>0</v>
      </c>
      <c r="O20" s="22"/>
      <c r="P20" s="22"/>
      <c r="Q20" s="22">
        <f t="shared" si="12"/>
        <v>600</v>
      </c>
      <c r="R20" s="22">
        <f t="shared" si="13"/>
        <v>0</v>
      </c>
      <c r="S20" s="22"/>
      <c r="T20" s="22"/>
      <c r="U20" s="22">
        <f t="shared" si="14"/>
        <v>600</v>
      </c>
      <c r="V20" s="22">
        <v>600</v>
      </c>
      <c r="W20" s="22"/>
      <c r="X20" s="22">
        <f t="shared" si="15"/>
        <v>0</v>
      </c>
      <c r="Y20" s="22">
        <f t="shared" si="16"/>
        <v>0</v>
      </c>
      <c r="Z20" s="22"/>
      <c r="AA20" s="22"/>
      <c r="AB20" s="22">
        <f t="shared" si="17"/>
        <v>0</v>
      </c>
      <c r="AC20" s="22"/>
      <c r="AD20" s="22"/>
      <c r="AE20" s="22">
        <f t="shared" si="22"/>
        <v>0</v>
      </c>
      <c r="AF20" s="22">
        <f t="shared" si="18"/>
        <v>0</v>
      </c>
      <c r="AG20" s="22">
        <f t="shared" si="23"/>
        <v>0</v>
      </c>
      <c r="AH20" s="22">
        <f t="shared" si="24"/>
        <v>0</v>
      </c>
      <c r="AI20" s="22">
        <f t="shared" si="25"/>
        <v>0</v>
      </c>
      <c r="AJ20" s="22"/>
      <c r="AK20" s="22"/>
      <c r="AL20" s="22">
        <f t="shared" si="26"/>
        <v>0</v>
      </c>
      <c r="AM20" s="22"/>
      <c r="AN20" s="22"/>
      <c r="AO20" s="22">
        <f t="shared" si="27"/>
        <v>0</v>
      </c>
      <c r="AP20" s="22">
        <f t="shared" si="28"/>
        <v>0</v>
      </c>
      <c r="AQ20" s="22"/>
      <c r="AR20" s="23"/>
      <c r="AS20" s="22">
        <f t="shared" si="29"/>
        <v>0</v>
      </c>
      <c r="AT20" s="22">
        <v>0</v>
      </c>
      <c r="AU20" s="23"/>
      <c r="AV20" s="22">
        <f t="shared" si="30"/>
        <v>0</v>
      </c>
      <c r="AW20" s="22">
        <f t="shared" si="31"/>
        <v>0</v>
      </c>
      <c r="AX20" s="22"/>
      <c r="AY20" s="23"/>
      <c r="AZ20" s="22">
        <f t="shared" si="19"/>
        <v>0</v>
      </c>
      <c r="BA20" s="22"/>
      <c r="BB20" s="23"/>
      <c r="BC20" s="24">
        <f t="shared" si="20"/>
        <v>0</v>
      </c>
      <c r="BD20" s="24"/>
      <c r="BE20" s="24"/>
    </row>
    <row r="21" spans="1:161" s="5" customFormat="1" ht="63" customHeight="1" x14ac:dyDescent="0.25">
      <c r="A21" s="20">
        <v>7</v>
      </c>
      <c r="B21" s="21" t="s">
        <v>77</v>
      </c>
      <c r="C21" s="22">
        <f t="shared" si="4"/>
        <v>200</v>
      </c>
      <c r="D21" s="22">
        <f t="shared" si="5"/>
        <v>0</v>
      </c>
      <c r="E21" s="22">
        <f t="shared" si="6"/>
        <v>0</v>
      </c>
      <c r="F21" s="22">
        <f t="shared" si="6"/>
        <v>0</v>
      </c>
      <c r="G21" s="22">
        <f t="shared" si="7"/>
        <v>200</v>
      </c>
      <c r="H21" s="22">
        <f t="shared" si="8"/>
        <v>200</v>
      </c>
      <c r="I21" s="22">
        <f t="shared" si="8"/>
        <v>0</v>
      </c>
      <c r="J21" s="22">
        <f t="shared" si="9"/>
        <v>0</v>
      </c>
      <c r="K21" s="22">
        <f t="shared" si="10"/>
        <v>0</v>
      </c>
      <c r="L21" s="22"/>
      <c r="M21" s="22"/>
      <c r="N21" s="22">
        <f t="shared" si="11"/>
        <v>0</v>
      </c>
      <c r="O21" s="22"/>
      <c r="P21" s="22"/>
      <c r="Q21" s="22">
        <f t="shared" si="12"/>
        <v>200</v>
      </c>
      <c r="R21" s="22">
        <f t="shared" si="13"/>
        <v>0</v>
      </c>
      <c r="S21" s="22"/>
      <c r="T21" s="22"/>
      <c r="U21" s="22">
        <f t="shared" si="14"/>
        <v>200</v>
      </c>
      <c r="V21" s="22">
        <v>200</v>
      </c>
      <c r="W21" s="22"/>
      <c r="X21" s="22">
        <f t="shared" si="15"/>
        <v>0</v>
      </c>
      <c r="Y21" s="22">
        <f t="shared" si="16"/>
        <v>0</v>
      </c>
      <c r="Z21" s="22"/>
      <c r="AA21" s="22"/>
      <c r="AB21" s="22">
        <f t="shared" si="17"/>
        <v>0</v>
      </c>
      <c r="AC21" s="22"/>
      <c r="AD21" s="22"/>
      <c r="AE21" s="22">
        <f t="shared" si="22"/>
        <v>199.2</v>
      </c>
      <c r="AF21" s="22">
        <f t="shared" si="18"/>
        <v>0</v>
      </c>
      <c r="AG21" s="22">
        <f t="shared" si="23"/>
        <v>199.2</v>
      </c>
      <c r="AH21" s="22">
        <f t="shared" si="24"/>
        <v>0</v>
      </c>
      <c r="AI21" s="22">
        <f t="shared" si="25"/>
        <v>0</v>
      </c>
      <c r="AJ21" s="22"/>
      <c r="AK21" s="22"/>
      <c r="AL21" s="22">
        <f t="shared" si="26"/>
        <v>0</v>
      </c>
      <c r="AM21" s="22"/>
      <c r="AN21" s="22"/>
      <c r="AO21" s="22">
        <f t="shared" si="27"/>
        <v>199.2</v>
      </c>
      <c r="AP21" s="22">
        <f t="shared" si="28"/>
        <v>0</v>
      </c>
      <c r="AQ21" s="22"/>
      <c r="AR21" s="23"/>
      <c r="AS21" s="22">
        <f t="shared" si="29"/>
        <v>199.2</v>
      </c>
      <c r="AT21" s="22">
        <v>199.2</v>
      </c>
      <c r="AU21" s="23"/>
      <c r="AV21" s="22">
        <f t="shared" si="30"/>
        <v>0</v>
      </c>
      <c r="AW21" s="22">
        <f t="shared" si="31"/>
        <v>0</v>
      </c>
      <c r="AX21" s="22"/>
      <c r="AY21" s="23"/>
      <c r="AZ21" s="22">
        <f t="shared" si="19"/>
        <v>0</v>
      </c>
      <c r="BA21" s="22"/>
      <c r="BB21" s="23"/>
      <c r="BC21" s="24">
        <f t="shared" si="20"/>
        <v>0.996</v>
      </c>
      <c r="BD21" s="24"/>
      <c r="BE21" s="24"/>
    </row>
    <row r="22" spans="1:161" s="5" customFormat="1" ht="36.75" customHeight="1" x14ac:dyDescent="0.25">
      <c r="A22" s="20">
        <v>8</v>
      </c>
      <c r="B22" s="21" t="s">
        <v>22</v>
      </c>
      <c r="C22" s="22">
        <f t="shared" si="4"/>
        <v>1130</v>
      </c>
      <c r="D22" s="22">
        <f t="shared" si="5"/>
        <v>500</v>
      </c>
      <c r="E22" s="22">
        <f t="shared" si="6"/>
        <v>500</v>
      </c>
      <c r="F22" s="22">
        <f t="shared" si="6"/>
        <v>0</v>
      </c>
      <c r="G22" s="22">
        <f t="shared" si="7"/>
        <v>630</v>
      </c>
      <c r="H22" s="22">
        <f t="shared" si="8"/>
        <v>630</v>
      </c>
      <c r="I22" s="22">
        <f t="shared" si="8"/>
        <v>0</v>
      </c>
      <c r="J22" s="22">
        <f t="shared" si="9"/>
        <v>0</v>
      </c>
      <c r="K22" s="22">
        <f t="shared" si="10"/>
        <v>0</v>
      </c>
      <c r="L22" s="22"/>
      <c r="M22" s="22"/>
      <c r="N22" s="22">
        <f t="shared" si="11"/>
        <v>0</v>
      </c>
      <c r="O22" s="22"/>
      <c r="P22" s="22"/>
      <c r="Q22" s="22">
        <f t="shared" si="12"/>
        <v>1130</v>
      </c>
      <c r="R22" s="22">
        <f t="shared" si="13"/>
        <v>500</v>
      </c>
      <c r="S22" s="22">
        <v>500</v>
      </c>
      <c r="T22" s="22"/>
      <c r="U22" s="22">
        <f t="shared" si="14"/>
        <v>630</v>
      </c>
      <c r="V22" s="22">
        <v>630</v>
      </c>
      <c r="W22" s="22"/>
      <c r="X22" s="22">
        <f t="shared" si="15"/>
        <v>0</v>
      </c>
      <c r="Y22" s="22">
        <f t="shared" si="16"/>
        <v>0</v>
      </c>
      <c r="Z22" s="22"/>
      <c r="AA22" s="22"/>
      <c r="AB22" s="22">
        <f t="shared" si="17"/>
        <v>0</v>
      </c>
      <c r="AC22" s="22"/>
      <c r="AD22" s="22"/>
      <c r="AE22" s="22">
        <f t="shared" si="22"/>
        <v>630</v>
      </c>
      <c r="AF22" s="22">
        <f t="shared" si="18"/>
        <v>0</v>
      </c>
      <c r="AG22" s="22">
        <f t="shared" si="23"/>
        <v>630</v>
      </c>
      <c r="AH22" s="22">
        <f t="shared" si="24"/>
        <v>0</v>
      </c>
      <c r="AI22" s="22">
        <f t="shared" si="25"/>
        <v>0</v>
      </c>
      <c r="AJ22" s="22"/>
      <c r="AK22" s="22"/>
      <c r="AL22" s="22">
        <f t="shared" si="26"/>
        <v>0</v>
      </c>
      <c r="AM22" s="22"/>
      <c r="AN22" s="22"/>
      <c r="AO22" s="22">
        <f t="shared" si="27"/>
        <v>630</v>
      </c>
      <c r="AP22" s="22">
        <f t="shared" si="28"/>
        <v>0</v>
      </c>
      <c r="AQ22" s="22">
        <v>0</v>
      </c>
      <c r="AR22" s="22"/>
      <c r="AS22" s="22">
        <f t="shared" si="29"/>
        <v>630</v>
      </c>
      <c r="AT22" s="22">
        <v>630</v>
      </c>
      <c r="AU22" s="23"/>
      <c r="AV22" s="22">
        <f t="shared" si="30"/>
        <v>0</v>
      </c>
      <c r="AW22" s="22">
        <f t="shared" si="31"/>
        <v>0</v>
      </c>
      <c r="AX22" s="22"/>
      <c r="AY22" s="22"/>
      <c r="AZ22" s="22">
        <f t="shared" si="19"/>
        <v>0</v>
      </c>
      <c r="BA22" s="22"/>
      <c r="BB22" s="23"/>
      <c r="BC22" s="24">
        <f t="shared" si="20"/>
        <v>0.55752212389380529</v>
      </c>
      <c r="BD22" s="24"/>
      <c r="BE22" s="24">
        <f t="shared" si="21"/>
        <v>1</v>
      </c>
    </row>
    <row r="23" spans="1:161" s="5" customFormat="1" ht="36.75" customHeight="1" x14ac:dyDescent="0.25">
      <c r="A23" s="20">
        <v>9</v>
      </c>
      <c r="B23" s="21" t="s">
        <v>23</v>
      </c>
      <c r="C23" s="22">
        <f t="shared" si="4"/>
        <v>300</v>
      </c>
      <c r="D23" s="22">
        <f t="shared" si="5"/>
        <v>0</v>
      </c>
      <c r="E23" s="22">
        <f t="shared" si="6"/>
        <v>0</v>
      </c>
      <c r="F23" s="22">
        <f t="shared" si="6"/>
        <v>0</v>
      </c>
      <c r="G23" s="22">
        <f t="shared" si="7"/>
        <v>300</v>
      </c>
      <c r="H23" s="22">
        <f t="shared" si="8"/>
        <v>300</v>
      </c>
      <c r="I23" s="22">
        <f t="shared" si="8"/>
        <v>0</v>
      </c>
      <c r="J23" s="22">
        <f t="shared" si="9"/>
        <v>0</v>
      </c>
      <c r="K23" s="22">
        <f t="shared" si="10"/>
        <v>0</v>
      </c>
      <c r="L23" s="22"/>
      <c r="M23" s="22"/>
      <c r="N23" s="22">
        <f t="shared" si="11"/>
        <v>0</v>
      </c>
      <c r="O23" s="22"/>
      <c r="P23" s="22"/>
      <c r="Q23" s="22">
        <f t="shared" si="12"/>
        <v>100</v>
      </c>
      <c r="R23" s="22">
        <f t="shared" si="13"/>
        <v>0</v>
      </c>
      <c r="S23" s="22"/>
      <c r="T23" s="22"/>
      <c r="U23" s="22">
        <f t="shared" si="14"/>
        <v>100</v>
      </c>
      <c r="V23" s="22">
        <v>100</v>
      </c>
      <c r="W23" s="22"/>
      <c r="X23" s="22">
        <f t="shared" si="15"/>
        <v>200</v>
      </c>
      <c r="Y23" s="22">
        <f t="shared" si="16"/>
        <v>0</v>
      </c>
      <c r="Z23" s="22"/>
      <c r="AA23" s="22"/>
      <c r="AB23" s="22">
        <f t="shared" si="17"/>
        <v>200</v>
      </c>
      <c r="AC23" s="22">
        <v>200</v>
      </c>
      <c r="AD23" s="22"/>
      <c r="AE23" s="22">
        <f t="shared" si="22"/>
        <v>297.23</v>
      </c>
      <c r="AF23" s="22">
        <f t="shared" si="18"/>
        <v>0</v>
      </c>
      <c r="AG23" s="22">
        <f t="shared" si="23"/>
        <v>297.23</v>
      </c>
      <c r="AH23" s="22">
        <f t="shared" si="24"/>
        <v>0</v>
      </c>
      <c r="AI23" s="22">
        <f t="shared" si="25"/>
        <v>0</v>
      </c>
      <c r="AJ23" s="22"/>
      <c r="AK23" s="22"/>
      <c r="AL23" s="22">
        <f t="shared" si="26"/>
        <v>0</v>
      </c>
      <c r="AM23" s="22"/>
      <c r="AN23" s="22"/>
      <c r="AO23" s="22">
        <f t="shared" si="27"/>
        <v>97.23</v>
      </c>
      <c r="AP23" s="22">
        <f t="shared" si="28"/>
        <v>0</v>
      </c>
      <c r="AQ23" s="22"/>
      <c r="AR23" s="22"/>
      <c r="AS23" s="22">
        <f t="shared" si="29"/>
        <v>97.23</v>
      </c>
      <c r="AT23" s="22">
        <v>97.23</v>
      </c>
      <c r="AU23" s="23"/>
      <c r="AV23" s="22">
        <f t="shared" si="30"/>
        <v>200</v>
      </c>
      <c r="AW23" s="22">
        <f t="shared" si="31"/>
        <v>0</v>
      </c>
      <c r="AX23" s="22"/>
      <c r="AY23" s="22"/>
      <c r="AZ23" s="22">
        <f t="shared" si="19"/>
        <v>200</v>
      </c>
      <c r="BA23" s="22">
        <v>200</v>
      </c>
      <c r="BB23" s="23"/>
      <c r="BC23" s="24">
        <f t="shared" si="20"/>
        <v>0.99076666666666668</v>
      </c>
      <c r="BD23" s="24"/>
      <c r="BE23" s="24">
        <f t="shared" si="21"/>
        <v>0.99076666666666668</v>
      </c>
    </row>
    <row r="24" spans="1:161" s="5" customFormat="1" ht="36.75" customHeight="1" x14ac:dyDescent="0.25">
      <c r="A24" s="20">
        <v>10</v>
      </c>
      <c r="B24" s="21" t="s">
        <v>24</v>
      </c>
      <c r="C24" s="22">
        <f t="shared" si="4"/>
        <v>900</v>
      </c>
      <c r="D24" s="22">
        <f t="shared" si="5"/>
        <v>0</v>
      </c>
      <c r="E24" s="22">
        <f t="shared" si="6"/>
        <v>0</v>
      </c>
      <c r="F24" s="22">
        <f t="shared" si="6"/>
        <v>0</v>
      </c>
      <c r="G24" s="22">
        <f t="shared" si="7"/>
        <v>900</v>
      </c>
      <c r="H24" s="22">
        <f t="shared" si="8"/>
        <v>900</v>
      </c>
      <c r="I24" s="22">
        <f t="shared" si="8"/>
        <v>0</v>
      </c>
      <c r="J24" s="22">
        <f t="shared" si="9"/>
        <v>0</v>
      </c>
      <c r="K24" s="22">
        <f t="shared" si="10"/>
        <v>0</v>
      </c>
      <c r="L24" s="22"/>
      <c r="M24" s="22"/>
      <c r="N24" s="22">
        <f t="shared" si="11"/>
        <v>0</v>
      </c>
      <c r="O24" s="22"/>
      <c r="P24" s="22"/>
      <c r="Q24" s="22">
        <f t="shared" si="12"/>
        <v>200</v>
      </c>
      <c r="R24" s="22">
        <f t="shared" si="13"/>
        <v>0</v>
      </c>
      <c r="S24" s="22"/>
      <c r="T24" s="22"/>
      <c r="U24" s="22">
        <f t="shared" si="14"/>
        <v>200</v>
      </c>
      <c r="V24" s="22">
        <v>200</v>
      </c>
      <c r="W24" s="22"/>
      <c r="X24" s="22">
        <f t="shared" si="15"/>
        <v>700</v>
      </c>
      <c r="Y24" s="22">
        <f t="shared" si="16"/>
        <v>0</v>
      </c>
      <c r="Z24" s="22"/>
      <c r="AA24" s="22"/>
      <c r="AB24" s="22">
        <f t="shared" si="17"/>
        <v>700</v>
      </c>
      <c r="AC24" s="22">
        <v>700</v>
      </c>
      <c r="AD24" s="22"/>
      <c r="AE24" s="22">
        <f t="shared" si="22"/>
        <v>900</v>
      </c>
      <c r="AF24" s="22">
        <f t="shared" si="18"/>
        <v>0</v>
      </c>
      <c r="AG24" s="22">
        <f t="shared" si="23"/>
        <v>900</v>
      </c>
      <c r="AH24" s="22">
        <f t="shared" si="24"/>
        <v>0</v>
      </c>
      <c r="AI24" s="22">
        <f t="shared" si="25"/>
        <v>0</v>
      </c>
      <c r="AJ24" s="22"/>
      <c r="AK24" s="22"/>
      <c r="AL24" s="22">
        <f t="shared" si="26"/>
        <v>0</v>
      </c>
      <c r="AM24" s="22"/>
      <c r="AN24" s="22"/>
      <c r="AO24" s="22">
        <f t="shared" si="27"/>
        <v>200</v>
      </c>
      <c r="AP24" s="22">
        <f t="shared" si="28"/>
        <v>0</v>
      </c>
      <c r="AQ24" s="22"/>
      <c r="AR24" s="22"/>
      <c r="AS24" s="22">
        <f t="shared" si="29"/>
        <v>200</v>
      </c>
      <c r="AT24" s="22">
        <v>200</v>
      </c>
      <c r="AU24" s="23"/>
      <c r="AV24" s="22">
        <f t="shared" si="30"/>
        <v>700</v>
      </c>
      <c r="AW24" s="22">
        <f t="shared" si="31"/>
        <v>0</v>
      </c>
      <c r="AX24" s="22"/>
      <c r="AY24" s="22"/>
      <c r="AZ24" s="22">
        <f t="shared" si="19"/>
        <v>700</v>
      </c>
      <c r="BA24" s="22">
        <v>700</v>
      </c>
      <c r="BB24" s="23"/>
      <c r="BC24" s="24">
        <f t="shared" si="20"/>
        <v>1</v>
      </c>
      <c r="BD24" s="24"/>
      <c r="BE24" s="24">
        <f t="shared" si="21"/>
        <v>1</v>
      </c>
    </row>
    <row r="25" spans="1:161" s="5" customFormat="1" ht="36.75" customHeight="1" x14ac:dyDescent="0.25">
      <c r="A25" s="20">
        <v>11</v>
      </c>
      <c r="B25" s="21" t="s">
        <v>25</v>
      </c>
      <c r="C25" s="22">
        <f t="shared" si="4"/>
        <v>330</v>
      </c>
      <c r="D25" s="22">
        <f t="shared" si="5"/>
        <v>0</v>
      </c>
      <c r="E25" s="22">
        <f t="shared" si="6"/>
        <v>0</v>
      </c>
      <c r="F25" s="22">
        <f t="shared" si="6"/>
        <v>0</v>
      </c>
      <c r="G25" s="22">
        <f t="shared" si="7"/>
        <v>330</v>
      </c>
      <c r="H25" s="22">
        <f t="shared" si="8"/>
        <v>330</v>
      </c>
      <c r="I25" s="22">
        <f t="shared" si="8"/>
        <v>0</v>
      </c>
      <c r="J25" s="22">
        <f t="shared" si="9"/>
        <v>120</v>
      </c>
      <c r="K25" s="22">
        <f t="shared" si="10"/>
        <v>0</v>
      </c>
      <c r="L25" s="22"/>
      <c r="M25" s="22"/>
      <c r="N25" s="22">
        <f t="shared" si="11"/>
        <v>120</v>
      </c>
      <c r="O25" s="22">
        <v>120</v>
      </c>
      <c r="P25" s="22"/>
      <c r="Q25" s="22">
        <f t="shared" si="12"/>
        <v>100</v>
      </c>
      <c r="R25" s="22">
        <f t="shared" si="13"/>
        <v>0</v>
      </c>
      <c r="S25" s="22"/>
      <c r="T25" s="22"/>
      <c r="U25" s="22">
        <f t="shared" si="14"/>
        <v>100</v>
      </c>
      <c r="V25" s="22">
        <v>100</v>
      </c>
      <c r="W25" s="22"/>
      <c r="X25" s="22">
        <f t="shared" si="15"/>
        <v>110</v>
      </c>
      <c r="Y25" s="22">
        <f t="shared" si="16"/>
        <v>0</v>
      </c>
      <c r="Z25" s="22"/>
      <c r="AA25" s="22"/>
      <c r="AB25" s="22">
        <f t="shared" si="17"/>
        <v>110</v>
      </c>
      <c r="AC25" s="22">
        <v>110</v>
      </c>
      <c r="AD25" s="22"/>
      <c r="AE25" s="22">
        <f t="shared" si="22"/>
        <v>264.38</v>
      </c>
      <c r="AF25" s="22">
        <f t="shared" si="18"/>
        <v>0</v>
      </c>
      <c r="AG25" s="22">
        <f t="shared" si="23"/>
        <v>264.38</v>
      </c>
      <c r="AH25" s="22">
        <f t="shared" si="24"/>
        <v>120</v>
      </c>
      <c r="AI25" s="22">
        <f t="shared" si="25"/>
        <v>0</v>
      </c>
      <c r="AJ25" s="22"/>
      <c r="AK25" s="22"/>
      <c r="AL25" s="22">
        <f t="shared" si="26"/>
        <v>120</v>
      </c>
      <c r="AM25" s="22">
        <v>120</v>
      </c>
      <c r="AN25" s="22"/>
      <c r="AO25" s="22">
        <f t="shared" si="27"/>
        <v>34.380000000000003</v>
      </c>
      <c r="AP25" s="22">
        <f t="shared" si="28"/>
        <v>0</v>
      </c>
      <c r="AQ25" s="22"/>
      <c r="AR25" s="22"/>
      <c r="AS25" s="22">
        <f t="shared" si="29"/>
        <v>34.380000000000003</v>
      </c>
      <c r="AT25" s="22">
        <v>34.380000000000003</v>
      </c>
      <c r="AU25" s="23"/>
      <c r="AV25" s="22">
        <f t="shared" si="30"/>
        <v>110</v>
      </c>
      <c r="AW25" s="22">
        <f t="shared" si="31"/>
        <v>0</v>
      </c>
      <c r="AX25" s="22"/>
      <c r="AY25" s="22"/>
      <c r="AZ25" s="22">
        <f t="shared" si="19"/>
        <v>110</v>
      </c>
      <c r="BA25" s="22">
        <v>110</v>
      </c>
      <c r="BB25" s="23"/>
      <c r="BC25" s="24">
        <f t="shared" si="20"/>
        <v>0.80115151515151517</v>
      </c>
      <c r="BD25" s="24"/>
      <c r="BE25" s="24">
        <f t="shared" si="21"/>
        <v>0.80115151515151517</v>
      </c>
    </row>
    <row r="26" spans="1:161" s="5" customFormat="1" ht="36.75" customHeight="1" x14ac:dyDescent="0.25">
      <c r="A26" s="20">
        <v>12</v>
      </c>
      <c r="B26" s="21" t="s">
        <v>26</v>
      </c>
      <c r="C26" s="22">
        <f t="shared" si="4"/>
        <v>250</v>
      </c>
      <c r="D26" s="22">
        <f t="shared" si="5"/>
        <v>0</v>
      </c>
      <c r="E26" s="22">
        <f t="shared" si="6"/>
        <v>0</v>
      </c>
      <c r="F26" s="22">
        <f t="shared" si="6"/>
        <v>0</v>
      </c>
      <c r="G26" s="22">
        <f t="shared" si="7"/>
        <v>250</v>
      </c>
      <c r="H26" s="22">
        <f t="shared" si="8"/>
        <v>250</v>
      </c>
      <c r="I26" s="22">
        <f t="shared" si="8"/>
        <v>0</v>
      </c>
      <c r="J26" s="22">
        <f t="shared" si="9"/>
        <v>0</v>
      </c>
      <c r="K26" s="22">
        <f t="shared" si="10"/>
        <v>0</v>
      </c>
      <c r="L26" s="22"/>
      <c r="M26" s="22"/>
      <c r="N26" s="22">
        <f t="shared" si="11"/>
        <v>0</v>
      </c>
      <c r="O26" s="22"/>
      <c r="P26" s="22"/>
      <c r="Q26" s="22">
        <f t="shared" si="12"/>
        <v>250</v>
      </c>
      <c r="R26" s="22">
        <f t="shared" si="13"/>
        <v>0</v>
      </c>
      <c r="S26" s="22"/>
      <c r="T26" s="22"/>
      <c r="U26" s="22">
        <f t="shared" si="14"/>
        <v>250</v>
      </c>
      <c r="V26" s="22">
        <v>250</v>
      </c>
      <c r="W26" s="22"/>
      <c r="X26" s="22">
        <f t="shared" si="15"/>
        <v>0</v>
      </c>
      <c r="Y26" s="22">
        <f t="shared" si="16"/>
        <v>0</v>
      </c>
      <c r="Z26" s="22"/>
      <c r="AA26" s="22"/>
      <c r="AB26" s="22">
        <f t="shared" si="17"/>
        <v>0</v>
      </c>
      <c r="AC26" s="22"/>
      <c r="AD26" s="22"/>
      <c r="AE26" s="22">
        <f t="shared" si="22"/>
        <v>243.8</v>
      </c>
      <c r="AF26" s="22">
        <f t="shared" si="18"/>
        <v>0</v>
      </c>
      <c r="AG26" s="22">
        <f t="shared" si="23"/>
        <v>243.8</v>
      </c>
      <c r="AH26" s="22">
        <f t="shared" si="24"/>
        <v>0</v>
      </c>
      <c r="AI26" s="22">
        <f t="shared" si="25"/>
        <v>0</v>
      </c>
      <c r="AJ26" s="22"/>
      <c r="AK26" s="22"/>
      <c r="AL26" s="22">
        <f t="shared" si="26"/>
        <v>0</v>
      </c>
      <c r="AM26" s="22"/>
      <c r="AN26" s="22"/>
      <c r="AO26" s="22">
        <f t="shared" si="27"/>
        <v>243.8</v>
      </c>
      <c r="AP26" s="22">
        <f t="shared" si="28"/>
        <v>0</v>
      </c>
      <c r="AQ26" s="22"/>
      <c r="AR26" s="22"/>
      <c r="AS26" s="22">
        <f t="shared" si="29"/>
        <v>243.8</v>
      </c>
      <c r="AT26" s="22">
        <v>243.8</v>
      </c>
      <c r="AU26" s="23"/>
      <c r="AV26" s="22">
        <f t="shared" si="30"/>
        <v>0</v>
      </c>
      <c r="AW26" s="22">
        <f t="shared" si="31"/>
        <v>0</v>
      </c>
      <c r="AX26" s="22"/>
      <c r="AY26" s="22"/>
      <c r="AZ26" s="22">
        <f t="shared" si="19"/>
        <v>0</v>
      </c>
      <c r="BA26" s="22"/>
      <c r="BB26" s="23"/>
      <c r="BC26" s="24">
        <f t="shared" si="20"/>
        <v>0.97520000000000007</v>
      </c>
      <c r="BD26" s="24"/>
      <c r="BE26" s="24">
        <f t="shared" si="21"/>
        <v>0.97520000000000007</v>
      </c>
    </row>
    <row r="27" spans="1:161" s="5" customFormat="1" ht="36.75" customHeight="1" x14ac:dyDescent="0.25">
      <c r="A27" s="20">
        <v>13</v>
      </c>
      <c r="B27" s="21" t="s">
        <v>27</v>
      </c>
      <c r="C27" s="22">
        <f t="shared" si="4"/>
        <v>5956</v>
      </c>
      <c r="D27" s="22">
        <f t="shared" si="5"/>
        <v>0</v>
      </c>
      <c r="E27" s="22">
        <f t="shared" si="6"/>
        <v>0</v>
      </c>
      <c r="F27" s="22">
        <f t="shared" si="6"/>
        <v>0</v>
      </c>
      <c r="G27" s="22">
        <f t="shared" si="7"/>
        <v>5956</v>
      </c>
      <c r="H27" s="22">
        <f t="shared" si="8"/>
        <v>5956</v>
      </c>
      <c r="I27" s="22">
        <f t="shared" si="8"/>
        <v>0</v>
      </c>
      <c r="J27" s="22">
        <f t="shared" si="9"/>
        <v>4116</v>
      </c>
      <c r="K27" s="22">
        <f t="shared" si="10"/>
        <v>0</v>
      </c>
      <c r="L27" s="22"/>
      <c r="M27" s="22"/>
      <c r="N27" s="22">
        <f t="shared" si="11"/>
        <v>4116</v>
      </c>
      <c r="O27" s="22">
        <v>4116</v>
      </c>
      <c r="P27" s="22"/>
      <c r="Q27" s="22">
        <f t="shared" si="12"/>
        <v>0</v>
      </c>
      <c r="R27" s="22">
        <f t="shared" si="13"/>
        <v>0</v>
      </c>
      <c r="S27" s="22"/>
      <c r="T27" s="22"/>
      <c r="U27" s="22">
        <f t="shared" si="14"/>
        <v>0</v>
      </c>
      <c r="V27" s="22">
        <v>0</v>
      </c>
      <c r="W27" s="22"/>
      <c r="X27" s="22">
        <f t="shared" si="15"/>
        <v>1840</v>
      </c>
      <c r="Y27" s="22">
        <f t="shared" si="16"/>
        <v>0</v>
      </c>
      <c r="Z27" s="22"/>
      <c r="AA27" s="22"/>
      <c r="AB27" s="22">
        <f t="shared" si="17"/>
        <v>1840</v>
      </c>
      <c r="AC27" s="22">
        <v>1840</v>
      </c>
      <c r="AD27" s="22"/>
      <c r="AE27" s="22">
        <f t="shared" si="22"/>
        <v>3605.7140850000001</v>
      </c>
      <c r="AF27" s="22">
        <f t="shared" si="18"/>
        <v>0</v>
      </c>
      <c r="AG27" s="22">
        <f t="shared" si="23"/>
        <v>3605.7140850000001</v>
      </c>
      <c r="AH27" s="22">
        <f t="shared" si="24"/>
        <v>965.73779999999999</v>
      </c>
      <c r="AI27" s="22">
        <f t="shared" si="25"/>
        <v>0</v>
      </c>
      <c r="AJ27" s="22"/>
      <c r="AK27" s="22"/>
      <c r="AL27" s="22">
        <f t="shared" si="26"/>
        <v>965.73779999999999</v>
      </c>
      <c r="AM27" s="22">
        <v>965.73779999999999</v>
      </c>
      <c r="AN27" s="22"/>
      <c r="AO27" s="22">
        <f t="shared" si="27"/>
        <v>496.34</v>
      </c>
      <c r="AP27" s="22">
        <f t="shared" si="28"/>
        <v>0</v>
      </c>
      <c r="AQ27" s="22"/>
      <c r="AR27" s="22"/>
      <c r="AS27" s="22">
        <f t="shared" si="29"/>
        <v>496.34</v>
      </c>
      <c r="AT27" s="22">
        <v>496.34</v>
      </c>
      <c r="AU27" s="23"/>
      <c r="AV27" s="22">
        <f t="shared" si="30"/>
        <v>2143.636285</v>
      </c>
      <c r="AW27" s="22">
        <f t="shared" si="31"/>
        <v>0</v>
      </c>
      <c r="AX27" s="22"/>
      <c r="AY27" s="22"/>
      <c r="AZ27" s="22">
        <f t="shared" si="19"/>
        <v>2143.636285</v>
      </c>
      <c r="BA27" s="22">
        <v>2143.636285</v>
      </c>
      <c r="BB27" s="23"/>
      <c r="BC27" s="24">
        <f t="shared" si="20"/>
        <v>0.60539188801208865</v>
      </c>
      <c r="BD27" s="24"/>
      <c r="BE27" s="24">
        <f t="shared" si="21"/>
        <v>0.60539188801208865</v>
      </c>
    </row>
    <row r="28" spans="1:161" s="5" customFormat="1" ht="68.25" customHeight="1" x14ac:dyDescent="0.25">
      <c r="A28" s="20">
        <v>14</v>
      </c>
      <c r="B28" s="21" t="s">
        <v>28</v>
      </c>
      <c r="C28" s="22">
        <f t="shared" si="4"/>
        <v>3540</v>
      </c>
      <c r="D28" s="22">
        <f t="shared" si="5"/>
        <v>3140</v>
      </c>
      <c r="E28" s="22">
        <f t="shared" si="6"/>
        <v>3140</v>
      </c>
      <c r="F28" s="22">
        <f t="shared" si="6"/>
        <v>0</v>
      </c>
      <c r="G28" s="22">
        <f t="shared" si="7"/>
        <v>400</v>
      </c>
      <c r="H28" s="22">
        <f t="shared" si="8"/>
        <v>400</v>
      </c>
      <c r="I28" s="22">
        <f t="shared" si="8"/>
        <v>0</v>
      </c>
      <c r="J28" s="22">
        <f t="shared" si="9"/>
        <v>3490</v>
      </c>
      <c r="K28" s="22">
        <f t="shared" si="10"/>
        <v>3140</v>
      </c>
      <c r="L28" s="22">
        <v>3140</v>
      </c>
      <c r="M28" s="22"/>
      <c r="N28" s="22">
        <f t="shared" si="11"/>
        <v>350</v>
      </c>
      <c r="O28" s="22">
        <v>350</v>
      </c>
      <c r="P28" s="22"/>
      <c r="Q28" s="22">
        <f t="shared" si="12"/>
        <v>0</v>
      </c>
      <c r="R28" s="22">
        <f t="shared" si="13"/>
        <v>0</v>
      </c>
      <c r="S28" s="22"/>
      <c r="T28" s="22"/>
      <c r="U28" s="22">
        <f t="shared" si="14"/>
        <v>0</v>
      </c>
      <c r="V28" s="22">
        <v>0</v>
      </c>
      <c r="W28" s="22"/>
      <c r="X28" s="22">
        <f t="shared" si="15"/>
        <v>50</v>
      </c>
      <c r="Y28" s="22">
        <f t="shared" si="16"/>
        <v>0</v>
      </c>
      <c r="Z28" s="22"/>
      <c r="AA28" s="22"/>
      <c r="AB28" s="22">
        <f t="shared" si="17"/>
        <v>50</v>
      </c>
      <c r="AC28" s="22">
        <v>50</v>
      </c>
      <c r="AD28" s="22"/>
      <c r="AE28" s="22">
        <f t="shared" si="22"/>
        <v>2959.19229</v>
      </c>
      <c r="AF28" s="22">
        <f t="shared" si="18"/>
        <v>2715.1109999999999</v>
      </c>
      <c r="AG28" s="22">
        <f t="shared" si="23"/>
        <v>244.08129</v>
      </c>
      <c r="AH28" s="22">
        <f>AI28+AL28</f>
        <v>2801.7889999999998</v>
      </c>
      <c r="AI28" s="22">
        <f t="shared" si="25"/>
        <v>2715.1109999999999</v>
      </c>
      <c r="AJ28" s="22">
        <v>2715.1109999999999</v>
      </c>
      <c r="AK28" s="22"/>
      <c r="AL28" s="22">
        <f t="shared" si="26"/>
        <v>86.677999999999997</v>
      </c>
      <c r="AM28" s="22">
        <v>86.677999999999997</v>
      </c>
      <c r="AN28" s="22"/>
      <c r="AO28" s="22">
        <f t="shared" si="27"/>
        <v>0</v>
      </c>
      <c r="AP28" s="22">
        <f t="shared" si="28"/>
        <v>0</v>
      </c>
      <c r="AQ28" s="22"/>
      <c r="AR28" s="22"/>
      <c r="AS28" s="22">
        <f t="shared" si="29"/>
        <v>0</v>
      </c>
      <c r="AT28" s="22"/>
      <c r="AU28" s="23"/>
      <c r="AV28" s="22">
        <f t="shared" si="30"/>
        <v>157.40329</v>
      </c>
      <c r="AW28" s="22">
        <f t="shared" si="31"/>
        <v>0</v>
      </c>
      <c r="AX28" s="22"/>
      <c r="AY28" s="22"/>
      <c r="AZ28" s="22">
        <f t="shared" si="19"/>
        <v>157.40329</v>
      </c>
      <c r="BA28" s="22">
        <v>157.40329</v>
      </c>
      <c r="BB28" s="23"/>
      <c r="BC28" s="24">
        <f t="shared" si="20"/>
        <v>0.83593002542372885</v>
      </c>
      <c r="BD28" s="24"/>
      <c r="BE28" s="24">
        <f t="shared" si="21"/>
        <v>0.61020322500000002</v>
      </c>
    </row>
    <row r="29" spans="1:161" s="5" customFormat="1" ht="69" customHeight="1" x14ac:dyDescent="0.25">
      <c r="A29" s="20">
        <v>15</v>
      </c>
      <c r="B29" s="21" t="s">
        <v>29</v>
      </c>
      <c r="C29" s="22">
        <f t="shared" si="4"/>
        <v>6788</v>
      </c>
      <c r="D29" s="22">
        <f t="shared" si="5"/>
        <v>0</v>
      </c>
      <c r="E29" s="22">
        <f t="shared" si="6"/>
        <v>0</v>
      </c>
      <c r="F29" s="22">
        <f t="shared" si="6"/>
        <v>0</v>
      </c>
      <c r="G29" s="22">
        <f t="shared" si="7"/>
        <v>6788</v>
      </c>
      <c r="H29" s="22">
        <f t="shared" si="8"/>
        <v>6788</v>
      </c>
      <c r="I29" s="22">
        <f t="shared" si="8"/>
        <v>0</v>
      </c>
      <c r="J29" s="22">
        <f t="shared" si="9"/>
        <v>0</v>
      </c>
      <c r="K29" s="22">
        <f t="shared" si="10"/>
        <v>0</v>
      </c>
      <c r="L29" s="22"/>
      <c r="M29" s="22"/>
      <c r="N29" s="22">
        <f t="shared" si="11"/>
        <v>0</v>
      </c>
      <c r="O29" s="22"/>
      <c r="P29" s="22"/>
      <c r="Q29" s="22">
        <f t="shared" si="12"/>
        <v>100</v>
      </c>
      <c r="R29" s="22">
        <f t="shared" si="13"/>
        <v>0</v>
      </c>
      <c r="S29" s="22"/>
      <c r="T29" s="22"/>
      <c r="U29" s="22">
        <f t="shared" si="14"/>
        <v>100</v>
      </c>
      <c r="V29" s="22">
        <v>100</v>
      </c>
      <c r="W29" s="22"/>
      <c r="X29" s="22">
        <f t="shared" si="15"/>
        <v>6688</v>
      </c>
      <c r="Y29" s="22">
        <f t="shared" si="16"/>
        <v>0</v>
      </c>
      <c r="Z29" s="22"/>
      <c r="AA29" s="22"/>
      <c r="AB29" s="22">
        <f t="shared" si="17"/>
        <v>6688</v>
      </c>
      <c r="AC29" s="22">
        <v>6688</v>
      </c>
      <c r="AD29" s="22"/>
      <c r="AE29" s="22">
        <f t="shared" si="22"/>
        <v>150.44999999999999</v>
      </c>
      <c r="AF29" s="22">
        <f t="shared" si="18"/>
        <v>0</v>
      </c>
      <c r="AG29" s="22">
        <f t="shared" si="23"/>
        <v>150.44999999999999</v>
      </c>
      <c r="AH29" s="22">
        <f t="shared" si="24"/>
        <v>0</v>
      </c>
      <c r="AI29" s="22">
        <f t="shared" si="25"/>
        <v>0</v>
      </c>
      <c r="AJ29" s="22"/>
      <c r="AK29" s="22"/>
      <c r="AL29" s="22">
        <f t="shared" si="26"/>
        <v>0</v>
      </c>
      <c r="AM29" s="22"/>
      <c r="AN29" s="22"/>
      <c r="AO29" s="22">
        <f t="shared" si="27"/>
        <v>59.25</v>
      </c>
      <c r="AP29" s="22">
        <f t="shared" si="28"/>
        <v>0</v>
      </c>
      <c r="AQ29" s="22"/>
      <c r="AR29" s="22"/>
      <c r="AS29" s="22">
        <f t="shared" si="29"/>
        <v>59.25</v>
      </c>
      <c r="AT29" s="22">
        <v>59.25</v>
      </c>
      <c r="AU29" s="23"/>
      <c r="AV29" s="22">
        <f t="shared" si="30"/>
        <v>91.2</v>
      </c>
      <c r="AW29" s="22">
        <f t="shared" si="31"/>
        <v>0</v>
      </c>
      <c r="AX29" s="22"/>
      <c r="AY29" s="22"/>
      <c r="AZ29" s="22">
        <f t="shared" si="19"/>
        <v>91.2</v>
      </c>
      <c r="BA29" s="22">
        <v>91.2</v>
      </c>
      <c r="BB29" s="23"/>
      <c r="BC29" s="24">
        <f t="shared" si="20"/>
        <v>2.2164113140836769E-2</v>
      </c>
      <c r="BD29" s="24"/>
      <c r="BE29" s="24">
        <f t="shared" si="21"/>
        <v>2.2164113140836769E-2</v>
      </c>
    </row>
    <row r="30" spans="1:161" s="5" customFormat="1" ht="36.75" customHeight="1" x14ac:dyDescent="0.25">
      <c r="A30" s="20">
        <v>16</v>
      </c>
      <c r="B30" s="21" t="s">
        <v>30</v>
      </c>
      <c r="C30" s="22">
        <f>D30+G30</f>
        <v>150</v>
      </c>
      <c r="D30" s="22">
        <f t="shared" si="5"/>
        <v>0</v>
      </c>
      <c r="E30" s="22">
        <f t="shared" si="6"/>
        <v>0</v>
      </c>
      <c r="F30" s="22">
        <f t="shared" si="6"/>
        <v>0</v>
      </c>
      <c r="G30" s="22">
        <f t="shared" si="7"/>
        <v>150</v>
      </c>
      <c r="H30" s="22">
        <f t="shared" si="8"/>
        <v>150</v>
      </c>
      <c r="I30" s="22">
        <f t="shared" si="8"/>
        <v>0</v>
      </c>
      <c r="J30" s="22">
        <f>K30+N30</f>
        <v>0</v>
      </c>
      <c r="K30" s="22">
        <f t="shared" si="10"/>
        <v>0</v>
      </c>
      <c r="L30" s="22"/>
      <c r="M30" s="22"/>
      <c r="N30" s="22">
        <f t="shared" si="11"/>
        <v>0</v>
      </c>
      <c r="O30" s="22"/>
      <c r="P30" s="22"/>
      <c r="Q30" s="22">
        <f t="shared" si="12"/>
        <v>100</v>
      </c>
      <c r="R30" s="22">
        <f t="shared" si="13"/>
        <v>0</v>
      </c>
      <c r="S30" s="22"/>
      <c r="T30" s="22"/>
      <c r="U30" s="22">
        <f t="shared" si="14"/>
        <v>100</v>
      </c>
      <c r="V30" s="22">
        <v>100</v>
      </c>
      <c r="W30" s="22"/>
      <c r="X30" s="22">
        <f t="shared" si="15"/>
        <v>50</v>
      </c>
      <c r="Y30" s="22">
        <f t="shared" si="16"/>
        <v>0</v>
      </c>
      <c r="Z30" s="22"/>
      <c r="AA30" s="22"/>
      <c r="AB30" s="22">
        <f t="shared" si="17"/>
        <v>50</v>
      </c>
      <c r="AC30" s="22">
        <v>50</v>
      </c>
      <c r="AD30" s="22"/>
      <c r="AE30" s="22">
        <f t="shared" si="22"/>
        <v>128.14999999999998</v>
      </c>
      <c r="AF30" s="22">
        <f t="shared" si="18"/>
        <v>0</v>
      </c>
      <c r="AG30" s="22">
        <f t="shared" si="23"/>
        <v>128.14999999999998</v>
      </c>
      <c r="AH30" s="22">
        <f t="shared" si="24"/>
        <v>0</v>
      </c>
      <c r="AI30" s="22">
        <f t="shared" si="25"/>
        <v>0</v>
      </c>
      <c r="AJ30" s="22"/>
      <c r="AK30" s="22"/>
      <c r="AL30" s="22">
        <f t="shared" si="26"/>
        <v>0</v>
      </c>
      <c r="AM30" s="22"/>
      <c r="AN30" s="22"/>
      <c r="AO30" s="22">
        <f t="shared" si="27"/>
        <v>89.74</v>
      </c>
      <c r="AP30" s="22">
        <f t="shared" si="28"/>
        <v>0</v>
      </c>
      <c r="AQ30" s="22"/>
      <c r="AR30" s="22"/>
      <c r="AS30" s="22">
        <f t="shared" si="29"/>
        <v>89.74</v>
      </c>
      <c r="AT30" s="22">
        <v>89.74</v>
      </c>
      <c r="AU30" s="23"/>
      <c r="AV30" s="22">
        <f t="shared" si="30"/>
        <v>38.409999999999997</v>
      </c>
      <c r="AW30" s="22">
        <f t="shared" si="31"/>
        <v>0</v>
      </c>
      <c r="AX30" s="22"/>
      <c r="AY30" s="22"/>
      <c r="AZ30" s="22">
        <f t="shared" si="19"/>
        <v>38.409999999999997</v>
      </c>
      <c r="BA30" s="22">
        <f>50-11.59</f>
        <v>38.409999999999997</v>
      </c>
      <c r="BB30" s="23"/>
      <c r="BC30" s="24">
        <f t="shared" si="20"/>
        <v>0.85433333333333317</v>
      </c>
      <c r="BD30" s="24"/>
      <c r="BE30" s="24">
        <f t="shared" si="21"/>
        <v>0.85433333333333317</v>
      </c>
    </row>
    <row r="31" spans="1:161" s="5" customFormat="1" ht="55.5" customHeight="1" x14ac:dyDescent="0.25">
      <c r="A31" s="20">
        <v>17</v>
      </c>
      <c r="B31" s="21" t="s">
        <v>31</v>
      </c>
      <c r="C31" s="22">
        <f t="shared" si="4"/>
        <v>11930</v>
      </c>
      <c r="D31" s="22">
        <f t="shared" si="5"/>
        <v>0</v>
      </c>
      <c r="E31" s="22">
        <f t="shared" si="6"/>
        <v>0</v>
      </c>
      <c r="F31" s="22">
        <f t="shared" si="6"/>
        <v>0</v>
      </c>
      <c r="G31" s="22">
        <f t="shared" si="7"/>
        <v>11930</v>
      </c>
      <c r="H31" s="22">
        <f t="shared" si="8"/>
        <v>11930</v>
      </c>
      <c r="I31" s="22">
        <f t="shared" si="8"/>
        <v>0</v>
      </c>
      <c r="J31" s="22">
        <f t="shared" si="9"/>
        <v>10515</v>
      </c>
      <c r="K31" s="22">
        <f t="shared" si="10"/>
        <v>0</v>
      </c>
      <c r="L31" s="22"/>
      <c r="M31" s="22"/>
      <c r="N31" s="22">
        <f t="shared" si="11"/>
        <v>10515</v>
      </c>
      <c r="O31" s="22">
        <v>10515</v>
      </c>
      <c r="P31" s="22"/>
      <c r="Q31" s="22">
        <f t="shared" si="12"/>
        <v>1215</v>
      </c>
      <c r="R31" s="22">
        <f t="shared" si="13"/>
        <v>0</v>
      </c>
      <c r="S31" s="22"/>
      <c r="T31" s="22"/>
      <c r="U31" s="22">
        <f t="shared" si="14"/>
        <v>1215</v>
      </c>
      <c r="V31" s="22">
        <v>1215</v>
      </c>
      <c r="W31" s="22"/>
      <c r="X31" s="22">
        <f t="shared" si="15"/>
        <v>200</v>
      </c>
      <c r="Y31" s="22">
        <f t="shared" si="16"/>
        <v>0</v>
      </c>
      <c r="Z31" s="22"/>
      <c r="AA31" s="22"/>
      <c r="AB31" s="22">
        <f t="shared" si="17"/>
        <v>200</v>
      </c>
      <c r="AC31" s="22">
        <v>200</v>
      </c>
      <c r="AD31" s="22"/>
      <c r="AE31" s="22">
        <f t="shared" si="22"/>
        <v>13456.286500000002</v>
      </c>
      <c r="AF31" s="22">
        <f t="shared" si="18"/>
        <v>0</v>
      </c>
      <c r="AG31" s="22">
        <f t="shared" si="23"/>
        <v>13456.286500000002</v>
      </c>
      <c r="AH31" s="22">
        <f t="shared" si="24"/>
        <v>10822.621500000001</v>
      </c>
      <c r="AI31" s="22">
        <f t="shared" si="25"/>
        <v>0</v>
      </c>
      <c r="AJ31" s="22"/>
      <c r="AK31" s="22"/>
      <c r="AL31" s="22">
        <f t="shared" si="26"/>
        <v>10822.621500000001</v>
      </c>
      <c r="AM31" s="22">
        <v>10822.621500000001</v>
      </c>
      <c r="AN31" s="22"/>
      <c r="AO31" s="22">
        <f t="shared" si="27"/>
        <v>2633.665</v>
      </c>
      <c r="AP31" s="22">
        <f t="shared" si="28"/>
        <v>0</v>
      </c>
      <c r="AQ31" s="22"/>
      <c r="AR31" s="22"/>
      <c r="AS31" s="22">
        <f t="shared" si="29"/>
        <v>2633.665</v>
      </c>
      <c r="AT31" s="22">
        <v>2633.665</v>
      </c>
      <c r="AU31" s="23"/>
      <c r="AV31" s="22">
        <f t="shared" si="30"/>
        <v>0</v>
      </c>
      <c r="AW31" s="22">
        <f t="shared" si="31"/>
        <v>0</v>
      </c>
      <c r="AX31" s="22"/>
      <c r="AY31" s="22"/>
      <c r="AZ31" s="22">
        <f t="shared" si="19"/>
        <v>0</v>
      </c>
      <c r="BA31" s="22">
        <v>0</v>
      </c>
      <c r="BB31" s="23"/>
      <c r="BC31" s="24">
        <f t="shared" si="20"/>
        <v>1.1279368398994134</v>
      </c>
      <c r="BD31" s="24"/>
      <c r="BE31" s="24">
        <f t="shared" si="21"/>
        <v>1.1279368398994134</v>
      </c>
    </row>
    <row r="32" spans="1:161" s="7" customFormat="1" ht="55.5" customHeight="1" x14ac:dyDescent="0.25">
      <c r="A32" s="20">
        <v>18</v>
      </c>
      <c r="B32" s="21" t="s">
        <v>32</v>
      </c>
      <c r="C32" s="22">
        <f t="shared" si="4"/>
        <v>2586</v>
      </c>
      <c r="D32" s="22">
        <f t="shared" si="5"/>
        <v>0</v>
      </c>
      <c r="E32" s="22">
        <f t="shared" si="6"/>
        <v>0</v>
      </c>
      <c r="F32" s="22">
        <f t="shared" si="6"/>
        <v>0</v>
      </c>
      <c r="G32" s="22">
        <f t="shared" si="7"/>
        <v>2586</v>
      </c>
      <c r="H32" s="22">
        <f t="shared" si="8"/>
        <v>2586</v>
      </c>
      <c r="I32" s="22">
        <f t="shared" si="8"/>
        <v>0</v>
      </c>
      <c r="J32" s="22">
        <f t="shared" si="9"/>
        <v>2586</v>
      </c>
      <c r="K32" s="22">
        <f t="shared" si="10"/>
        <v>0</v>
      </c>
      <c r="L32" s="22"/>
      <c r="M32" s="22"/>
      <c r="N32" s="22">
        <f t="shared" si="11"/>
        <v>2586</v>
      </c>
      <c r="O32" s="22">
        <v>2586</v>
      </c>
      <c r="P32" s="22"/>
      <c r="Q32" s="22">
        <f t="shared" si="12"/>
        <v>0</v>
      </c>
      <c r="R32" s="22">
        <f t="shared" si="13"/>
        <v>0</v>
      </c>
      <c r="S32" s="22"/>
      <c r="T32" s="22"/>
      <c r="U32" s="22">
        <f t="shared" si="14"/>
        <v>0</v>
      </c>
      <c r="V32" s="22"/>
      <c r="W32" s="22"/>
      <c r="X32" s="22">
        <f t="shared" si="15"/>
        <v>0</v>
      </c>
      <c r="Y32" s="22">
        <f t="shared" si="16"/>
        <v>0</v>
      </c>
      <c r="Z32" s="22"/>
      <c r="AA32" s="22"/>
      <c r="AB32" s="22">
        <f t="shared" si="17"/>
        <v>0</v>
      </c>
      <c r="AC32" s="22"/>
      <c r="AD32" s="22"/>
      <c r="AE32" s="22">
        <f t="shared" si="22"/>
        <v>4222.7470000000003</v>
      </c>
      <c r="AF32" s="22">
        <f t="shared" si="18"/>
        <v>0</v>
      </c>
      <c r="AG32" s="22">
        <f t="shared" si="23"/>
        <v>4222.7470000000003</v>
      </c>
      <c r="AH32" s="22">
        <f t="shared" si="24"/>
        <v>4222.7470000000003</v>
      </c>
      <c r="AI32" s="22">
        <f t="shared" si="25"/>
        <v>0</v>
      </c>
      <c r="AJ32" s="22"/>
      <c r="AK32" s="22"/>
      <c r="AL32" s="22">
        <f t="shared" si="26"/>
        <v>4222.7470000000003</v>
      </c>
      <c r="AM32" s="22">
        <v>4222.7470000000003</v>
      </c>
      <c r="AN32" s="22"/>
      <c r="AO32" s="22">
        <f t="shared" si="27"/>
        <v>0</v>
      </c>
      <c r="AP32" s="22">
        <f t="shared" si="28"/>
        <v>0</v>
      </c>
      <c r="AQ32" s="22"/>
      <c r="AR32" s="22"/>
      <c r="AS32" s="22">
        <f t="shared" si="29"/>
        <v>0</v>
      </c>
      <c r="AT32" s="22"/>
      <c r="AU32" s="23"/>
      <c r="AV32" s="22">
        <f t="shared" si="30"/>
        <v>0</v>
      </c>
      <c r="AW32" s="22">
        <f t="shared" si="31"/>
        <v>0</v>
      </c>
      <c r="AX32" s="22"/>
      <c r="AY32" s="22"/>
      <c r="AZ32" s="22">
        <f t="shared" si="19"/>
        <v>0</v>
      </c>
      <c r="BA32" s="22"/>
      <c r="BB32" s="23"/>
      <c r="BC32" s="24">
        <f t="shared" si="20"/>
        <v>1.6329261407579274</v>
      </c>
      <c r="BD32" s="24"/>
      <c r="BE32" s="24">
        <f t="shared" si="21"/>
        <v>1.6329261407579274</v>
      </c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57" s="5" customFormat="1" ht="55.5" customHeight="1" x14ac:dyDescent="0.25">
      <c r="A33" s="20">
        <v>19</v>
      </c>
      <c r="B33" s="21" t="s">
        <v>49</v>
      </c>
      <c r="C33" s="22">
        <f t="shared" si="4"/>
        <v>1400</v>
      </c>
      <c r="D33" s="22">
        <f t="shared" si="5"/>
        <v>0</v>
      </c>
      <c r="E33" s="22">
        <f t="shared" si="6"/>
        <v>0</v>
      </c>
      <c r="F33" s="22">
        <f t="shared" si="6"/>
        <v>0</v>
      </c>
      <c r="G33" s="22">
        <f t="shared" si="7"/>
        <v>1400</v>
      </c>
      <c r="H33" s="22">
        <f t="shared" si="8"/>
        <v>1400</v>
      </c>
      <c r="I33" s="22">
        <f t="shared" si="8"/>
        <v>0</v>
      </c>
      <c r="J33" s="22">
        <f t="shared" si="9"/>
        <v>1400</v>
      </c>
      <c r="K33" s="22">
        <f t="shared" si="10"/>
        <v>0</v>
      </c>
      <c r="L33" s="22"/>
      <c r="M33" s="22"/>
      <c r="N33" s="22">
        <f t="shared" si="11"/>
        <v>1400</v>
      </c>
      <c r="O33" s="22">
        <v>1400</v>
      </c>
      <c r="P33" s="22"/>
      <c r="Q33" s="22">
        <f t="shared" si="12"/>
        <v>0</v>
      </c>
      <c r="R33" s="22">
        <f t="shared" si="13"/>
        <v>0</v>
      </c>
      <c r="S33" s="22"/>
      <c r="T33" s="22"/>
      <c r="U33" s="22">
        <f t="shared" si="14"/>
        <v>0</v>
      </c>
      <c r="V33" s="22"/>
      <c r="W33" s="22"/>
      <c r="X33" s="22">
        <f t="shared" si="15"/>
        <v>0</v>
      </c>
      <c r="Y33" s="22">
        <f t="shared" si="16"/>
        <v>0</v>
      </c>
      <c r="Z33" s="22"/>
      <c r="AA33" s="22"/>
      <c r="AB33" s="22">
        <f t="shared" si="17"/>
        <v>0</v>
      </c>
      <c r="AC33" s="22"/>
      <c r="AD33" s="22"/>
      <c r="AE33" s="22">
        <f t="shared" si="22"/>
        <v>1387.2234000000001</v>
      </c>
      <c r="AF33" s="22">
        <f t="shared" si="18"/>
        <v>0</v>
      </c>
      <c r="AG33" s="22">
        <f t="shared" si="23"/>
        <v>1387.2234000000001</v>
      </c>
      <c r="AH33" s="22">
        <f t="shared" si="24"/>
        <v>1387.2234000000001</v>
      </c>
      <c r="AI33" s="22">
        <f t="shared" si="25"/>
        <v>0</v>
      </c>
      <c r="AJ33" s="22"/>
      <c r="AK33" s="22"/>
      <c r="AL33" s="22">
        <f t="shared" si="26"/>
        <v>1387.2234000000001</v>
      </c>
      <c r="AM33" s="22">
        <v>1387.2234000000001</v>
      </c>
      <c r="AN33" s="22"/>
      <c r="AO33" s="22">
        <f t="shared" si="27"/>
        <v>0</v>
      </c>
      <c r="AP33" s="22">
        <f t="shared" si="28"/>
        <v>0</v>
      </c>
      <c r="AQ33" s="22"/>
      <c r="AR33" s="22"/>
      <c r="AS33" s="22">
        <f t="shared" si="29"/>
        <v>0</v>
      </c>
      <c r="AT33" s="22"/>
      <c r="AU33" s="23"/>
      <c r="AV33" s="22">
        <f t="shared" si="30"/>
        <v>0</v>
      </c>
      <c r="AW33" s="22">
        <f t="shared" si="31"/>
        <v>0</v>
      </c>
      <c r="AX33" s="22"/>
      <c r="AY33" s="22"/>
      <c r="AZ33" s="22">
        <f t="shared" si="19"/>
        <v>0</v>
      </c>
      <c r="BA33" s="22"/>
      <c r="BB33" s="23"/>
      <c r="BC33" s="24">
        <f t="shared" si="20"/>
        <v>0.99087385714285725</v>
      </c>
      <c r="BD33" s="24"/>
      <c r="BE33" s="24">
        <f t="shared" si="21"/>
        <v>0.99087385714285725</v>
      </c>
    </row>
    <row r="34" spans="1:57" s="5" customFormat="1" ht="55.5" customHeight="1" x14ac:dyDescent="0.25">
      <c r="A34" s="20">
        <v>20</v>
      </c>
      <c r="B34" s="21" t="s">
        <v>78</v>
      </c>
      <c r="C34" s="22">
        <f t="shared" si="4"/>
        <v>1800</v>
      </c>
      <c r="D34" s="22">
        <f>+E34+F34</f>
        <v>0</v>
      </c>
      <c r="E34" s="22">
        <f>+L34+S34+Z34</f>
        <v>0</v>
      </c>
      <c r="F34" s="22">
        <f>+M34+T34+AA34</f>
        <v>0</v>
      </c>
      <c r="G34" s="22">
        <f>+H34+I34</f>
        <v>1800</v>
      </c>
      <c r="H34" s="22">
        <f>+O34+V34+AC34</f>
        <v>1800</v>
      </c>
      <c r="I34" s="22">
        <f>+P34+W34+AD34</f>
        <v>0</v>
      </c>
      <c r="J34" s="22">
        <f>K34+N34</f>
        <v>1800</v>
      </c>
      <c r="K34" s="22"/>
      <c r="L34" s="22"/>
      <c r="M34" s="22"/>
      <c r="N34" s="22">
        <f t="shared" si="11"/>
        <v>1800</v>
      </c>
      <c r="O34" s="22">
        <v>1800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>
        <f t="shared" si="17"/>
        <v>0</v>
      </c>
      <c r="AC34" s="22"/>
      <c r="AD34" s="22"/>
      <c r="AE34" s="22">
        <f t="shared" si="22"/>
        <v>186.959</v>
      </c>
      <c r="AF34" s="22">
        <f t="shared" si="18"/>
        <v>0</v>
      </c>
      <c r="AG34" s="22">
        <f t="shared" si="23"/>
        <v>186.959</v>
      </c>
      <c r="AH34" s="22">
        <f t="shared" si="24"/>
        <v>186.959</v>
      </c>
      <c r="AI34" s="22">
        <f t="shared" si="25"/>
        <v>0</v>
      </c>
      <c r="AJ34" s="22"/>
      <c r="AK34" s="22"/>
      <c r="AL34" s="22">
        <f t="shared" si="26"/>
        <v>186.959</v>
      </c>
      <c r="AM34" s="22">
        <v>186.959</v>
      </c>
      <c r="AN34" s="22"/>
      <c r="AO34" s="22">
        <f t="shared" si="27"/>
        <v>0</v>
      </c>
      <c r="AP34" s="22">
        <f t="shared" si="28"/>
        <v>0</v>
      </c>
      <c r="AQ34" s="22"/>
      <c r="AR34" s="22"/>
      <c r="AS34" s="22">
        <f t="shared" si="29"/>
        <v>0</v>
      </c>
      <c r="AT34" s="22"/>
      <c r="AU34" s="23"/>
      <c r="AV34" s="22">
        <f t="shared" si="30"/>
        <v>0</v>
      </c>
      <c r="AW34" s="22">
        <f t="shared" si="31"/>
        <v>0</v>
      </c>
      <c r="AX34" s="22"/>
      <c r="AY34" s="22"/>
      <c r="AZ34" s="22">
        <f t="shared" si="19"/>
        <v>0</v>
      </c>
      <c r="BA34" s="22"/>
      <c r="BB34" s="23"/>
      <c r="BC34" s="24"/>
      <c r="BD34" s="24"/>
      <c r="BE34" s="24"/>
    </row>
    <row r="35" spans="1:57" s="5" customFormat="1" ht="82.5" customHeight="1" x14ac:dyDescent="0.25">
      <c r="A35" s="20">
        <v>21</v>
      </c>
      <c r="B35" s="21" t="s">
        <v>33</v>
      </c>
      <c r="C35" s="22">
        <f t="shared" si="4"/>
        <v>0</v>
      </c>
      <c r="D35" s="22">
        <f t="shared" si="5"/>
        <v>0</v>
      </c>
      <c r="E35" s="22">
        <f t="shared" si="6"/>
        <v>0</v>
      </c>
      <c r="F35" s="22">
        <f t="shared" si="6"/>
        <v>0</v>
      </c>
      <c r="G35" s="22">
        <f t="shared" si="7"/>
        <v>0</v>
      </c>
      <c r="H35" s="22">
        <f t="shared" si="8"/>
        <v>0</v>
      </c>
      <c r="I35" s="22">
        <f t="shared" si="8"/>
        <v>0</v>
      </c>
      <c r="J35" s="22">
        <f t="shared" si="9"/>
        <v>0</v>
      </c>
      <c r="K35" s="22">
        <f t="shared" si="10"/>
        <v>0</v>
      </c>
      <c r="L35" s="22"/>
      <c r="M35" s="22"/>
      <c r="N35" s="22">
        <f t="shared" si="11"/>
        <v>0</v>
      </c>
      <c r="O35" s="22"/>
      <c r="P35" s="22"/>
      <c r="Q35" s="22">
        <f t="shared" si="12"/>
        <v>0</v>
      </c>
      <c r="R35" s="22">
        <f t="shared" si="13"/>
        <v>0</v>
      </c>
      <c r="S35" s="22"/>
      <c r="T35" s="22"/>
      <c r="U35" s="22">
        <f t="shared" si="14"/>
        <v>0</v>
      </c>
      <c r="V35" s="22"/>
      <c r="W35" s="22"/>
      <c r="X35" s="22">
        <f t="shared" si="15"/>
        <v>0</v>
      </c>
      <c r="Y35" s="22">
        <f t="shared" si="16"/>
        <v>0</v>
      </c>
      <c r="Z35" s="22"/>
      <c r="AA35" s="22"/>
      <c r="AB35" s="22">
        <f t="shared" si="17"/>
        <v>0</v>
      </c>
      <c r="AC35" s="22"/>
      <c r="AD35" s="22"/>
      <c r="AE35" s="22">
        <f t="shared" si="22"/>
        <v>303.14</v>
      </c>
      <c r="AF35" s="22">
        <f t="shared" si="18"/>
        <v>0</v>
      </c>
      <c r="AG35" s="22">
        <f t="shared" si="23"/>
        <v>303.14</v>
      </c>
      <c r="AH35" s="22">
        <f t="shared" si="24"/>
        <v>0</v>
      </c>
      <c r="AI35" s="22">
        <f t="shared" si="25"/>
        <v>0</v>
      </c>
      <c r="AJ35" s="22"/>
      <c r="AK35" s="22"/>
      <c r="AL35" s="22">
        <f t="shared" si="26"/>
        <v>0</v>
      </c>
      <c r="AM35" s="22"/>
      <c r="AN35" s="22"/>
      <c r="AO35" s="22">
        <f t="shared" si="27"/>
        <v>303.14</v>
      </c>
      <c r="AP35" s="22">
        <f t="shared" si="28"/>
        <v>0</v>
      </c>
      <c r="AQ35" s="22"/>
      <c r="AR35" s="22"/>
      <c r="AS35" s="22">
        <f t="shared" si="29"/>
        <v>303.14</v>
      </c>
      <c r="AT35" s="22">
        <v>303.14</v>
      </c>
      <c r="AU35" s="23"/>
      <c r="AV35" s="22">
        <f t="shared" si="30"/>
        <v>0</v>
      </c>
      <c r="AW35" s="22">
        <f t="shared" si="31"/>
        <v>0</v>
      </c>
      <c r="AX35" s="22"/>
      <c r="AY35" s="22"/>
      <c r="AZ35" s="22">
        <f t="shared" si="19"/>
        <v>0</v>
      </c>
      <c r="BA35" s="22"/>
      <c r="BB35" s="23"/>
      <c r="BC35" s="24" t="e">
        <f t="shared" si="20"/>
        <v>#DIV/0!</v>
      </c>
      <c r="BD35" s="24"/>
      <c r="BE35" s="24" t="e">
        <f t="shared" si="21"/>
        <v>#DIV/0!</v>
      </c>
    </row>
    <row r="36" spans="1:57" s="5" customFormat="1" ht="46.5" customHeight="1" x14ac:dyDescent="0.25">
      <c r="A36" s="20">
        <v>22</v>
      </c>
      <c r="B36" s="21" t="s">
        <v>34</v>
      </c>
      <c r="C36" s="22">
        <f t="shared" si="4"/>
        <v>350</v>
      </c>
      <c r="D36" s="22">
        <f t="shared" si="5"/>
        <v>0</v>
      </c>
      <c r="E36" s="22">
        <f t="shared" si="6"/>
        <v>0</v>
      </c>
      <c r="F36" s="22">
        <f t="shared" si="6"/>
        <v>0</v>
      </c>
      <c r="G36" s="22">
        <f t="shared" si="7"/>
        <v>350</v>
      </c>
      <c r="H36" s="22">
        <f t="shared" si="8"/>
        <v>350</v>
      </c>
      <c r="I36" s="22">
        <f t="shared" si="8"/>
        <v>0</v>
      </c>
      <c r="J36" s="22">
        <f t="shared" si="9"/>
        <v>0</v>
      </c>
      <c r="K36" s="22">
        <f t="shared" si="10"/>
        <v>0</v>
      </c>
      <c r="L36" s="22"/>
      <c r="M36" s="22"/>
      <c r="N36" s="22">
        <f t="shared" si="11"/>
        <v>0</v>
      </c>
      <c r="O36" s="22"/>
      <c r="P36" s="22"/>
      <c r="Q36" s="22">
        <f t="shared" si="12"/>
        <v>350</v>
      </c>
      <c r="R36" s="22">
        <f t="shared" si="13"/>
        <v>0</v>
      </c>
      <c r="S36" s="22"/>
      <c r="T36" s="22"/>
      <c r="U36" s="22">
        <f t="shared" si="14"/>
        <v>350</v>
      </c>
      <c r="V36" s="22">
        <v>350</v>
      </c>
      <c r="W36" s="22"/>
      <c r="X36" s="22">
        <f t="shared" si="15"/>
        <v>0</v>
      </c>
      <c r="Y36" s="22">
        <f t="shared" si="16"/>
        <v>0</v>
      </c>
      <c r="Z36" s="22"/>
      <c r="AA36" s="22"/>
      <c r="AB36" s="22">
        <f t="shared" si="17"/>
        <v>0</v>
      </c>
      <c r="AC36" s="22"/>
      <c r="AD36" s="22"/>
      <c r="AE36" s="22">
        <f t="shared" si="22"/>
        <v>347.43</v>
      </c>
      <c r="AF36" s="22">
        <f t="shared" si="18"/>
        <v>0</v>
      </c>
      <c r="AG36" s="22">
        <f t="shared" si="23"/>
        <v>347.43</v>
      </c>
      <c r="AH36" s="22">
        <f t="shared" si="24"/>
        <v>0</v>
      </c>
      <c r="AI36" s="22">
        <f t="shared" si="25"/>
        <v>0</v>
      </c>
      <c r="AJ36" s="22"/>
      <c r="AK36" s="22"/>
      <c r="AL36" s="22">
        <f t="shared" si="26"/>
        <v>0</v>
      </c>
      <c r="AM36" s="22"/>
      <c r="AN36" s="22"/>
      <c r="AO36" s="22">
        <f t="shared" si="27"/>
        <v>347.43</v>
      </c>
      <c r="AP36" s="22">
        <f t="shared" si="28"/>
        <v>0</v>
      </c>
      <c r="AQ36" s="22"/>
      <c r="AR36" s="22"/>
      <c r="AS36" s="22">
        <f t="shared" si="29"/>
        <v>347.43</v>
      </c>
      <c r="AT36" s="22">
        <v>347.43</v>
      </c>
      <c r="AU36" s="23"/>
      <c r="AV36" s="22">
        <f t="shared" si="30"/>
        <v>0</v>
      </c>
      <c r="AW36" s="22">
        <f t="shared" si="31"/>
        <v>0</v>
      </c>
      <c r="AX36" s="22"/>
      <c r="AY36" s="22"/>
      <c r="AZ36" s="22">
        <f t="shared" si="19"/>
        <v>0</v>
      </c>
      <c r="BA36" s="22"/>
      <c r="BB36" s="23"/>
      <c r="BC36" s="24">
        <f t="shared" si="20"/>
        <v>0.9926571428571429</v>
      </c>
      <c r="BD36" s="24"/>
      <c r="BE36" s="24">
        <f t="shared" si="21"/>
        <v>0.9926571428571429</v>
      </c>
    </row>
    <row r="37" spans="1:57" s="5" customFormat="1" ht="36.75" customHeight="1" x14ac:dyDescent="0.25">
      <c r="A37" s="20">
        <v>23</v>
      </c>
      <c r="B37" s="21" t="s">
        <v>35</v>
      </c>
      <c r="C37" s="22">
        <f t="shared" si="4"/>
        <v>1275</v>
      </c>
      <c r="D37" s="22">
        <f t="shared" si="5"/>
        <v>0</v>
      </c>
      <c r="E37" s="22">
        <f t="shared" si="6"/>
        <v>0</v>
      </c>
      <c r="F37" s="22">
        <f t="shared" si="6"/>
        <v>0</v>
      </c>
      <c r="G37" s="22">
        <f t="shared" si="7"/>
        <v>1275</v>
      </c>
      <c r="H37" s="22">
        <f t="shared" si="8"/>
        <v>1275</v>
      </c>
      <c r="I37" s="22">
        <f t="shared" si="8"/>
        <v>0</v>
      </c>
      <c r="J37" s="22">
        <f t="shared" si="9"/>
        <v>0</v>
      </c>
      <c r="K37" s="22">
        <f t="shared" si="10"/>
        <v>0</v>
      </c>
      <c r="L37" s="22"/>
      <c r="M37" s="22"/>
      <c r="N37" s="22">
        <f t="shared" si="11"/>
        <v>0</v>
      </c>
      <c r="O37" s="22"/>
      <c r="P37" s="22"/>
      <c r="Q37" s="22">
        <f t="shared" si="12"/>
        <v>1275</v>
      </c>
      <c r="R37" s="22">
        <f t="shared" si="13"/>
        <v>0</v>
      </c>
      <c r="S37" s="22"/>
      <c r="T37" s="22"/>
      <c r="U37" s="22">
        <f t="shared" si="14"/>
        <v>1275</v>
      </c>
      <c r="V37" s="22">
        <v>1275</v>
      </c>
      <c r="W37" s="22"/>
      <c r="X37" s="22">
        <f t="shared" si="15"/>
        <v>0</v>
      </c>
      <c r="Y37" s="22">
        <f t="shared" si="16"/>
        <v>0</v>
      </c>
      <c r="Z37" s="22"/>
      <c r="AA37" s="22"/>
      <c r="AB37" s="22">
        <f t="shared" si="17"/>
        <v>0</v>
      </c>
      <c r="AC37" s="22"/>
      <c r="AD37" s="22"/>
      <c r="AE37" s="22">
        <f t="shared" si="22"/>
        <v>1522.37</v>
      </c>
      <c r="AF37" s="22">
        <f t="shared" si="18"/>
        <v>0</v>
      </c>
      <c r="AG37" s="22">
        <f t="shared" si="23"/>
        <v>1522.37</v>
      </c>
      <c r="AH37" s="22">
        <f t="shared" si="24"/>
        <v>0</v>
      </c>
      <c r="AI37" s="22">
        <f t="shared" si="25"/>
        <v>0</v>
      </c>
      <c r="AJ37" s="22"/>
      <c r="AK37" s="22"/>
      <c r="AL37" s="22">
        <f t="shared" si="26"/>
        <v>0</v>
      </c>
      <c r="AM37" s="22"/>
      <c r="AN37" s="22"/>
      <c r="AO37" s="22">
        <f t="shared" si="27"/>
        <v>1522.37</v>
      </c>
      <c r="AP37" s="22">
        <f t="shared" si="28"/>
        <v>0</v>
      </c>
      <c r="AQ37" s="22"/>
      <c r="AR37" s="22"/>
      <c r="AS37" s="22">
        <f t="shared" si="29"/>
        <v>1522.37</v>
      </c>
      <c r="AT37" s="22">
        <v>1522.37</v>
      </c>
      <c r="AU37" s="23"/>
      <c r="AV37" s="22">
        <f t="shared" si="30"/>
        <v>0</v>
      </c>
      <c r="AW37" s="22">
        <f t="shared" si="31"/>
        <v>0</v>
      </c>
      <c r="AX37" s="22"/>
      <c r="AY37" s="22"/>
      <c r="AZ37" s="22">
        <f t="shared" si="19"/>
        <v>0</v>
      </c>
      <c r="BA37" s="22"/>
      <c r="BB37" s="23"/>
      <c r="BC37" s="24">
        <f t="shared" si="20"/>
        <v>1.1940156862745097</v>
      </c>
      <c r="BD37" s="24"/>
      <c r="BE37" s="24">
        <f t="shared" si="21"/>
        <v>1.1940156862745097</v>
      </c>
    </row>
    <row r="38" spans="1:57" s="5" customFormat="1" ht="36.75" customHeight="1" x14ac:dyDescent="0.25">
      <c r="A38" s="20">
        <v>24</v>
      </c>
      <c r="B38" s="21" t="s">
        <v>50</v>
      </c>
      <c r="C38" s="22">
        <f t="shared" si="4"/>
        <v>100</v>
      </c>
      <c r="D38" s="22">
        <f t="shared" si="5"/>
        <v>0</v>
      </c>
      <c r="E38" s="22">
        <f t="shared" si="6"/>
        <v>0</v>
      </c>
      <c r="F38" s="22">
        <f t="shared" si="6"/>
        <v>0</v>
      </c>
      <c r="G38" s="22">
        <f t="shared" si="7"/>
        <v>100</v>
      </c>
      <c r="H38" s="22">
        <f t="shared" si="8"/>
        <v>100</v>
      </c>
      <c r="I38" s="22">
        <f t="shared" si="8"/>
        <v>0</v>
      </c>
      <c r="J38" s="22">
        <f t="shared" si="9"/>
        <v>100</v>
      </c>
      <c r="K38" s="22">
        <f t="shared" si="10"/>
        <v>0</v>
      </c>
      <c r="L38" s="22"/>
      <c r="M38" s="22"/>
      <c r="N38" s="22">
        <f t="shared" si="11"/>
        <v>100</v>
      </c>
      <c r="O38" s="22">
        <v>100</v>
      </c>
      <c r="P38" s="22"/>
      <c r="Q38" s="22">
        <f t="shared" si="12"/>
        <v>0</v>
      </c>
      <c r="R38" s="22">
        <f t="shared" si="13"/>
        <v>0</v>
      </c>
      <c r="S38" s="22"/>
      <c r="T38" s="22"/>
      <c r="U38" s="22">
        <f t="shared" si="14"/>
        <v>0</v>
      </c>
      <c r="V38" s="22"/>
      <c r="W38" s="22"/>
      <c r="X38" s="22">
        <f t="shared" si="15"/>
        <v>0</v>
      </c>
      <c r="Y38" s="22">
        <f t="shared" si="16"/>
        <v>0</v>
      </c>
      <c r="Z38" s="22"/>
      <c r="AA38" s="22"/>
      <c r="AB38" s="22">
        <f t="shared" si="17"/>
        <v>0</v>
      </c>
      <c r="AC38" s="22"/>
      <c r="AD38" s="22"/>
      <c r="AE38" s="22">
        <f t="shared" si="22"/>
        <v>100</v>
      </c>
      <c r="AF38" s="22">
        <f t="shared" si="18"/>
        <v>0</v>
      </c>
      <c r="AG38" s="22">
        <f t="shared" si="23"/>
        <v>100</v>
      </c>
      <c r="AH38" s="22">
        <f t="shared" si="24"/>
        <v>100</v>
      </c>
      <c r="AI38" s="22">
        <f t="shared" si="25"/>
        <v>0</v>
      </c>
      <c r="AJ38" s="22"/>
      <c r="AK38" s="22"/>
      <c r="AL38" s="22">
        <f t="shared" si="26"/>
        <v>100</v>
      </c>
      <c r="AM38" s="22">
        <v>100</v>
      </c>
      <c r="AN38" s="22"/>
      <c r="AO38" s="22">
        <f t="shared" si="27"/>
        <v>0</v>
      </c>
      <c r="AP38" s="22">
        <f t="shared" si="28"/>
        <v>0</v>
      </c>
      <c r="AQ38" s="22"/>
      <c r="AR38" s="22"/>
      <c r="AS38" s="22">
        <f t="shared" si="29"/>
        <v>0</v>
      </c>
      <c r="AT38" s="22"/>
      <c r="AU38" s="23"/>
      <c r="AV38" s="22">
        <f t="shared" si="30"/>
        <v>0</v>
      </c>
      <c r="AW38" s="22">
        <f t="shared" si="31"/>
        <v>0</v>
      </c>
      <c r="AX38" s="22"/>
      <c r="AY38" s="22"/>
      <c r="AZ38" s="22">
        <f t="shared" si="19"/>
        <v>0</v>
      </c>
      <c r="BA38" s="22"/>
      <c r="BB38" s="23"/>
      <c r="BC38" s="24">
        <f t="shared" si="20"/>
        <v>1</v>
      </c>
      <c r="BD38" s="24"/>
      <c r="BE38" s="24">
        <f t="shared" si="21"/>
        <v>1</v>
      </c>
    </row>
    <row r="39" spans="1:57" s="5" customFormat="1" ht="36.75" customHeight="1" x14ac:dyDescent="0.25">
      <c r="A39" s="20">
        <v>25</v>
      </c>
      <c r="B39" s="21" t="s">
        <v>51</v>
      </c>
      <c r="C39" s="22">
        <f t="shared" si="4"/>
        <v>3738</v>
      </c>
      <c r="D39" s="22">
        <f t="shared" si="5"/>
        <v>0</v>
      </c>
      <c r="E39" s="22">
        <f t="shared" si="6"/>
        <v>0</v>
      </c>
      <c r="F39" s="22">
        <f t="shared" si="6"/>
        <v>0</v>
      </c>
      <c r="G39" s="22">
        <f t="shared" si="7"/>
        <v>3738</v>
      </c>
      <c r="H39" s="22">
        <f t="shared" si="8"/>
        <v>3738</v>
      </c>
      <c r="I39" s="22">
        <f t="shared" si="8"/>
        <v>0</v>
      </c>
      <c r="J39" s="22">
        <f t="shared" si="9"/>
        <v>265</v>
      </c>
      <c r="K39" s="22">
        <f t="shared" si="10"/>
        <v>0</v>
      </c>
      <c r="L39" s="22"/>
      <c r="M39" s="22"/>
      <c r="N39" s="22">
        <f t="shared" si="11"/>
        <v>265</v>
      </c>
      <c r="O39" s="22">
        <v>265</v>
      </c>
      <c r="P39" s="22"/>
      <c r="Q39" s="22">
        <f t="shared" si="12"/>
        <v>0</v>
      </c>
      <c r="R39" s="22">
        <f t="shared" si="13"/>
        <v>0</v>
      </c>
      <c r="S39" s="22"/>
      <c r="T39" s="22"/>
      <c r="U39" s="22">
        <f t="shared" si="14"/>
        <v>0</v>
      </c>
      <c r="V39" s="22"/>
      <c r="W39" s="22"/>
      <c r="X39" s="22">
        <f t="shared" si="15"/>
        <v>3473</v>
      </c>
      <c r="Y39" s="22">
        <f t="shared" si="16"/>
        <v>0</v>
      </c>
      <c r="Z39" s="22"/>
      <c r="AA39" s="22"/>
      <c r="AB39" s="22">
        <f t="shared" si="17"/>
        <v>3473</v>
      </c>
      <c r="AC39" s="22">
        <v>3473</v>
      </c>
      <c r="AD39" s="22"/>
      <c r="AE39" s="22">
        <f t="shared" si="22"/>
        <v>3343.835086</v>
      </c>
      <c r="AF39" s="22">
        <f t="shared" si="18"/>
        <v>0</v>
      </c>
      <c r="AG39" s="22">
        <f t="shared" si="23"/>
        <v>3343.835086</v>
      </c>
      <c r="AH39" s="22">
        <f t="shared" si="24"/>
        <v>257.04700000000003</v>
      </c>
      <c r="AI39" s="22">
        <f t="shared" si="25"/>
        <v>0</v>
      </c>
      <c r="AJ39" s="22"/>
      <c r="AK39" s="22"/>
      <c r="AL39" s="22">
        <f t="shared" si="26"/>
        <v>257.04700000000003</v>
      </c>
      <c r="AM39" s="22">
        <v>257.04700000000003</v>
      </c>
      <c r="AN39" s="22"/>
      <c r="AO39" s="22">
        <f t="shared" si="27"/>
        <v>0</v>
      </c>
      <c r="AP39" s="22">
        <f t="shared" si="28"/>
        <v>0</v>
      </c>
      <c r="AQ39" s="22"/>
      <c r="AR39" s="22"/>
      <c r="AS39" s="22">
        <f t="shared" si="29"/>
        <v>0</v>
      </c>
      <c r="AT39" s="22"/>
      <c r="AU39" s="23"/>
      <c r="AV39" s="22">
        <f t="shared" si="30"/>
        <v>3086.788086</v>
      </c>
      <c r="AW39" s="22">
        <f t="shared" si="31"/>
        <v>0</v>
      </c>
      <c r="AX39" s="22"/>
      <c r="AY39" s="22"/>
      <c r="AZ39" s="22">
        <f t="shared" si="19"/>
        <v>3086.788086</v>
      </c>
      <c r="BA39" s="22">
        <v>3086.788086</v>
      </c>
      <c r="BB39" s="23"/>
      <c r="BC39" s="24">
        <f t="shared" si="20"/>
        <v>0.89455192241840553</v>
      </c>
      <c r="BD39" s="24"/>
      <c r="BE39" s="24">
        <f t="shared" si="21"/>
        <v>0.89455192241840553</v>
      </c>
    </row>
    <row r="40" spans="1:57" s="5" customFormat="1" ht="36.75" customHeight="1" x14ac:dyDescent="0.25">
      <c r="A40" s="20">
        <v>26</v>
      </c>
      <c r="B40" s="21" t="s">
        <v>52</v>
      </c>
      <c r="C40" s="22">
        <f t="shared" si="4"/>
        <v>400</v>
      </c>
      <c r="D40" s="22">
        <f t="shared" si="5"/>
        <v>0</v>
      </c>
      <c r="E40" s="22">
        <f t="shared" si="6"/>
        <v>0</v>
      </c>
      <c r="F40" s="22">
        <f t="shared" si="6"/>
        <v>0</v>
      </c>
      <c r="G40" s="22">
        <f t="shared" si="7"/>
        <v>400</v>
      </c>
      <c r="H40" s="22">
        <f t="shared" si="8"/>
        <v>400</v>
      </c>
      <c r="I40" s="22">
        <f t="shared" si="8"/>
        <v>0</v>
      </c>
      <c r="J40" s="22">
        <f t="shared" si="9"/>
        <v>300</v>
      </c>
      <c r="K40" s="22">
        <f t="shared" si="10"/>
        <v>0</v>
      </c>
      <c r="L40" s="22"/>
      <c r="M40" s="22"/>
      <c r="N40" s="22">
        <f t="shared" si="11"/>
        <v>300</v>
      </c>
      <c r="O40" s="22">
        <v>300</v>
      </c>
      <c r="P40" s="22"/>
      <c r="Q40" s="22">
        <f t="shared" si="12"/>
        <v>50</v>
      </c>
      <c r="R40" s="22">
        <f t="shared" si="13"/>
        <v>0</v>
      </c>
      <c r="S40" s="22"/>
      <c r="T40" s="22"/>
      <c r="U40" s="22">
        <f t="shared" si="14"/>
        <v>50</v>
      </c>
      <c r="V40" s="22">
        <v>50</v>
      </c>
      <c r="W40" s="22"/>
      <c r="X40" s="22">
        <f t="shared" si="15"/>
        <v>50</v>
      </c>
      <c r="Y40" s="22">
        <f t="shared" si="16"/>
        <v>0</v>
      </c>
      <c r="Z40" s="22"/>
      <c r="AA40" s="22"/>
      <c r="AB40" s="22">
        <f t="shared" si="17"/>
        <v>50</v>
      </c>
      <c r="AC40" s="22">
        <v>50</v>
      </c>
      <c r="AD40" s="22"/>
      <c r="AE40" s="22">
        <f t="shared" si="22"/>
        <v>365.39499999999998</v>
      </c>
      <c r="AF40" s="22">
        <f t="shared" si="18"/>
        <v>0</v>
      </c>
      <c r="AG40" s="22">
        <f t="shared" si="23"/>
        <v>365.39499999999998</v>
      </c>
      <c r="AH40" s="22">
        <f t="shared" si="24"/>
        <v>265.39499999999998</v>
      </c>
      <c r="AI40" s="22">
        <f t="shared" si="25"/>
        <v>0</v>
      </c>
      <c r="AJ40" s="22"/>
      <c r="AK40" s="22"/>
      <c r="AL40" s="22">
        <f t="shared" si="26"/>
        <v>265.39499999999998</v>
      </c>
      <c r="AM40" s="22">
        <v>265.39499999999998</v>
      </c>
      <c r="AN40" s="22"/>
      <c r="AO40" s="22">
        <f t="shared" si="27"/>
        <v>50</v>
      </c>
      <c r="AP40" s="22">
        <f t="shared" si="28"/>
        <v>0</v>
      </c>
      <c r="AQ40" s="22"/>
      <c r="AR40" s="22"/>
      <c r="AS40" s="22">
        <f t="shared" si="29"/>
        <v>50</v>
      </c>
      <c r="AT40" s="22">
        <v>50</v>
      </c>
      <c r="AU40" s="23"/>
      <c r="AV40" s="22">
        <f t="shared" si="30"/>
        <v>50</v>
      </c>
      <c r="AW40" s="22">
        <f t="shared" si="31"/>
        <v>0</v>
      </c>
      <c r="AX40" s="22"/>
      <c r="AY40" s="22"/>
      <c r="AZ40" s="22">
        <f t="shared" si="19"/>
        <v>50</v>
      </c>
      <c r="BA40" s="22">
        <v>50</v>
      </c>
      <c r="BB40" s="23"/>
      <c r="BC40" s="24">
        <f t="shared" si="20"/>
        <v>0.91348750000000001</v>
      </c>
      <c r="BD40" s="24"/>
      <c r="BE40" s="24">
        <f t="shared" si="21"/>
        <v>0.91348750000000001</v>
      </c>
    </row>
    <row r="41" spans="1:57" s="5" customFormat="1" ht="61.5" customHeight="1" x14ac:dyDescent="0.25">
      <c r="A41" s="20">
        <v>27</v>
      </c>
      <c r="B41" s="21" t="s">
        <v>53</v>
      </c>
      <c r="C41" s="22">
        <f t="shared" si="4"/>
        <v>200</v>
      </c>
      <c r="D41" s="22">
        <f t="shared" si="5"/>
        <v>0</v>
      </c>
      <c r="E41" s="22">
        <f t="shared" si="6"/>
        <v>0</v>
      </c>
      <c r="F41" s="22">
        <f t="shared" si="6"/>
        <v>0</v>
      </c>
      <c r="G41" s="22">
        <f t="shared" si="7"/>
        <v>200</v>
      </c>
      <c r="H41" s="22">
        <f t="shared" si="8"/>
        <v>200</v>
      </c>
      <c r="I41" s="22">
        <f t="shared" si="8"/>
        <v>0</v>
      </c>
      <c r="J41" s="22">
        <f t="shared" si="9"/>
        <v>0</v>
      </c>
      <c r="K41" s="22">
        <f t="shared" si="10"/>
        <v>0</v>
      </c>
      <c r="L41" s="22"/>
      <c r="M41" s="22"/>
      <c r="N41" s="22">
        <f t="shared" si="11"/>
        <v>0</v>
      </c>
      <c r="O41" s="22"/>
      <c r="P41" s="22"/>
      <c r="Q41" s="22">
        <f t="shared" si="12"/>
        <v>50</v>
      </c>
      <c r="R41" s="22">
        <f t="shared" si="13"/>
        <v>0</v>
      </c>
      <c r="S41" s="22"/>
      <c r="T41" s="22"/>
      <c r="U41" s="22">
        <f t="shared" si="14"/>
        <v>50</v>
      </c>
      <c r="V41" s="22">
        <v>50</v>
      </c>
      <c r="W41" s="22"/>
      <c r="X41" s="22">
        <f t="shared" si="15"/>
        <v>150</v>
      </c>
      <c r="Y41" s="22">
        <f t="shared" si="16"/>
        <v>0</v>
      </c>
      <c r="Z41" s="22"/>
      <c r="AA41" s="22"/>
      <c r="AB41" s="22">
        <f t="shared" si="17"/>
        <v>150</v>
      </c>
      <c r="AC41" s="22">
        <v>150</v>
      </c>
      <c r="AD41" s="22"/>
      <c r="AE41" s="22">
        <f t="shared" si="22"/>
        <v>196.5</v>
      </c>
      <c r="AF41" s="22">
        <f t="shared" si="18"/>
        <v>0</v>
      </c>
      <c r="AG41" s="22">
        <f t="shared" si="23"/>
        <v>196.5</v>
      </c>
      <c r="AH41" s="22">
        <f t="shared" si="24"/>
        <v>0</v>
      </c>
      <c r="AI41" s="22">
        <f t="shared" si="25"/>
        <v>0</v>
      </c>
      <c r="AJ41" s="22"/>
      <c r="AK41" s="22"/>
      <c r="AL41" s="22">
        <f t="shared" si="26"/>
        <v>0</v>
      </c>
      <c r="AM41" s="22"/>
      <c r="AN41" s="22"/>
      <c r="AO41" s="22">
        <f t="shared" si="27"/>
        <v>46.5</v>
      </c>
      <c r="AP41" s="22">
        <f t="shared" si="28"/>
        <v>0</v>
      </c>
      <c r="AQ41" s="22"/>
      <c r="AR41" s="22"/>
      <c r="AS41" s="22">
        <f t="shared" si="29"/>
        <v>46.5</v>
      </c>
      <c r="AT41" s="22">
        <v>46.5</v>
      </c>
      <c r="AU41" s="23"/>
      <c r="AV41" s="22">
        <f t="shared" si="30"/>
        <v>150</v>
      </c>
      <c r="AW41" s="22">
        <f t="shared" si="31"/>
        <v>0</v>
      </c>
      <c r="AX41" s="22"/>
      <c r="AY41" s="22"/>
      <c r="AZ41" s="22">
        <f t="shared" si="19"/>
        <v>150</v>
      </c>
      <c r="BA41" s="22">
        <v>150</v>
      </c>
      <c r="BB41" s="23"/>
      <c r="BC41" s="24"/>
      <c r="BD41" s="24"/>
      <c r="BE41" s="24"/>
    </row>
    <row r="42" spans="1:57" s="5" customFormat="1" ht="36.75" customHeight="1" x14ac:dyDescent="0.25">
      <c r="A42" s="20">
        <v>28</v>
      </c>
      <c r="B42" s="21" t="s">
        <v>54</v>
      </c>
      <c r="C42" s="22">
        <f t="shared" si="4"/>
        <v>250</v>
      </c>
      <c r="D42" s="22">
        <f t="shared" si="5"/>
        <v>0</v>
      </c>
      <c r="E42" s="22">
        <f t="shared" si="6"/>
        <v>0</v>
      </c>
      <c r="F42" s="22">
        <f t="shared" si="6"/>
        <v>0</v>
      </c>
      <c r="G42" s="22">
        <f t="shared" si="7"/>
        <v>250</v>
      </c>
      <c r="H42" s="22">
        <f t="shared" si="8"/>
        <v>250</v>
      </c>
      <c r="I42" s="22">
        <f t="shared" si="8"/>
        <v>0</v>
      </c>
      <c r="J42" s="22">
        <f t="shared" si="9"/>
        <v>50</v>
      </c>
      <c r="K42" s="22">
        <f t="shared" si="10"/>
        <v>0</v>
      </c>
      <c r="L42" s="22"/>
      <c r="M42" s="22"/>
      <c r="N42" s="22">
        <f t="shared" si="11"/>
        <v>50</v>
      </c>
      <c r="O42" s="22">
        <v>50</v>
      </c>
      <c r="P42" s="22"/>
      <c r="Q42" s="22">
        <f t="shared" si="12"/>
        <v>200</v>
      </c>
      <c r="R42" s="22">
        <f t="shared" si="13"/>
        <v>0</v>
      </c>
      <c r="S42" s="22"/>
      <c r="T42" s="22"/>
      <c r="U42" s="22">
        <f t="shared" si="14"/>
        <v>200</v>
      </c>
      <c r="V42" s="22">
        <v>200</v>
      </c>
      <c r="W42" s="22"/>
      <c r="X42" s="22">
        <f t="shared" si="15"/>
        <v>0</v>
      </c>
      <c r="Y42" s="22">
        <f t="shared" si="16"/>
        <v>0</v>
      </c>
      <c r="Z42" s="22"/>
      <c r="AA42" s="22"/>
      <c r="AB42" s="22">
        <f t="shared" si="17"/>
        <v>0</v>
      </c>
      <c r="AC42" s="22"/>
      <c r="AD42" s="22"/>
      <c r="AE42" s="22">
        <f t="shared" si="22"/>
        <v>250</v>
      </c>
      <c r="AF42" s="22">
        <f t="shared" si="18"/>
        <v>0</v>
      </c>
      <c r="AG42" s="22">
        <f t="shared" si="23"/>
        <v>250</v>
      </c>
      <c r="AH42" s="22">
        <f t="shared" si="24"/>
        <v>50</v>
      </c>
      <c r="AI42" s="22">
        <f t="shared" si="25"/>
        <v>0</v>
      </c>
      <c r="AJ42" s="22"/>
      <c r="AK42" s="22"/>
      <c r="AL42" s="22">
        <f t="shared" si="26"/>
        <v>50</v>
      </c>
      <c r="AM42" s="22">
        <v>50</v>
      </c>
      <c r="AN42" s="22"/>
      <c r="AO42" s="22">
        <f t="shared" si="27"/>
        <v>200</v>
      </c>
      <c r="AP42" s="22">
        <f t="shared" si="28"/>
        <v>0</v>
      </c>
      <c r="AQ42" s="22"/>
      <c r="AR42" s="22"/>
      <c r="AS42" s="22">
        <f t="shared" si="29"/>
        <v>200</v>
      </c>
      <c r="AT42" s="22">
        <v>200</v>
      </c>
      <c r="AU42" s="23"/>
      <c r="AV42" s="22">
        <f t="shared" si="30"/>
        <v>0</v>
      </c>
      <c r="AW42" s="22">
        <f t="shared" si="31"/>
        <v>0</v>
      </c>
      <c r="AX42" s="22"/>
      <c r="AY42" s="22"/>
      <c r="AZ42" s="22">
        <f t="shared" si="19"/>
        <v>0</v>
      </c>
      <c r="BA42" s="22"/>
      <c r="BB42" s="23"/>
      <c r="BC42" s="24">
        <f t="shared" si="20"/>
        <v>1</v>
      </c>
      <c r="BD42" s="24"/>
      <c r="BE42" s="24">
        <f t="shared" si="21"/>
        <v>1</v>
      </c>
    </row>
    <row r="43" spans="1:57" s="5" customFormat="1" ht="36.75" customHeight="1" x14ac:dyDescent="0.25">
      <c r="A43" s="20">
        <v>29</v>
      </c>
      <c r="B43" s="21" t="s">
        <v>55</v>
      </c>
      <c r="C43" s="22">
        <f t="shared" si="4"/>
        <v>4958</v>
      </c>
      <c r="D43" s="22">
        <f t="shared" si="5"/>
        <v>0</v>
      </c>
      <c r="E43" s="22">
        <f t="shared" si="6"/>
        <v>0</v>
      </c>
      <c r="F43" s="22">
        <f t="shared" si="6"/>
        <v>0</v>
      </c>
      <c r="G43" s="22">
        <f t="shared" si="7"/>
        <v>4958</v>
      </c>
      <c r="H43" s="22">
        <f t="shared" si="8"/>
        <v>4958</v>
      </c>
      <c r="I43" s="22">
        <f t="shared" si="8"/>
        <v>0</v>
      </c>
      <c r="J43" s="22">
        <f t="shared" si="9"/>
        <v>270</v>
      </c>
      <c r="K43" s="22">
        <f t="shared" si="10"/>
        <v>0</v>
      </c>
      <c r="L43" s="22"/>
      <c r="M43" s="22"/>
      <c r="N43" s="22">
        <f t="shared" si="11"/>
        <v>270</v>
      </c>
      <c r="O43" s="22">
        <v>270</v>
      </c>
      <c r="P43" s="22"/>
      <c r="Q43" s="22">
        <f t="shared" si="12"/>
        <v>150</v>
      </c>
      <c r="R43" s="22">
        <f t="shared" si="13"/>
        <v>0</v>
      </c>
      <c r="S43" s="22"/>
      <c r="T43" s="22"/>
      <c r="U43" s="22">
        <f t="shared" si="14"/>
        <v>150</v>
      </c>
      <c r="V43" s="22">
        <v>150</v>
      </c>
      <c r="W43" s="22"/>
      <c r="X43" s="22">
        <f t="shared" si="15"/>
        <v>4538</v>
      </c>
      <c r="Y43" s="22">
        <f t="shared" si="16"/>
        <v>0</v>
      </c>
      <c r="Z43" s="22"/>
      <c r="AA43" s="22"/>
      <c r="AB43" s="22">
        <f t="shared" si="17"/>
        <v>4538</v>
      </c>
      <c r="AC43" s="22">
        <v>4538</v>
      </c>
      <c r="AD43" s="22"/>
      <c r="AE43" s="22">
        <f t="shared" si="22"/>
        <v>4697.3577700000005</v>
      </c>
      <c r="AF43" s="22">
        <f t="shared" si="18"/>
        <v>0</v>
      </c>
      <c r="AG43" s="22">
        <f t="shared" si="23"/>
        <v>4697.3577700000005</v>
      </c>
      <c r="AH43" s="22">
        <f t="shared" si="24"/>
        <v>255.26499999999999</v>
      </c>
      <c r="AI43" s="22">
        <f t="shared" si="25"/>
        <v>0</v>
      </c>
      <c r="AJ43" s="22"/>
      <c r="AK43" s="22"/>
      <c r="AL43" s="22">
        <f t="shared" si="26"/>
        <v>255.26499999999999</v>
      </c>
      <c r="AM43" s="22">
        <v>255.26499999999999</v>
      </c>
      <c r="AN43" s="22"/>
      <c r="AO43" s="22">
        <f t="shared" si="27"/>
        <v>150</v>
      </c>
      <c r="AP43" s="22">
        <f t="shared" si="28"/>
        <v>0</v>
      </c>
      <c r="AQ43" s="22"/>
      <c r="AR43" s="22"/>
      <c r="AS43" s="22">
        <f t="shared" si="29"/>
        <v>150</v>
      </c>
      <c r="AT43" s="22">
        <v>150</v>
      </c>
      <c r="AU43" s="23"/>
      <c r="AV43" s="22">
        <f t="shared" si="30"/>
        <v>4292.0927700000002</v>
      </c>
      <c r="AW43" s="22">
        <f t="shared" si="31"/>
        <v>0</v>
      </c>
      <c r="AX43" s="22"/>
      <c r="AY43" s="22"/>
      <c r="AZ43" s="22">
        <f t="shared" si="19"/>
        <v>4292.0927700000002</v>
      </c>
      <c r="BA43" s="22">
        <v>4292.0927700000002</v>
      </c>
      <c r="BB43" s="23"/>
      <c r="BC43" s="24">
        <f t="shared" si="20"/>
        <v>0.94742996571198079</v>
      </c>
      <c r="BD43" s="24"/>
      <c r="BE43" s="24">
        <f t="shared" si="21"/>
        <v>0.94742996571198079</v>
      </c>
    </row>
    <row r="44" spans="1:57" s="5" customFormat="1" ht="36.75" customHeight="1" x14ac:dyDescent="0.25">
      <c r="A44" s="20">
        <v>30</v>
      </c>
      <c r="B44" s="21" t="s">
        <v>56</v>
      </c>
      <c r="C44" s="22">
        <f t="shared" si="4"/>
        <v>280</v>
      </c>
      <c r="D44" s="22">
        <f t="shared" si="5"/>
        <v>0</v>
      </c>
      <c r="E44" s="22">
        <f t="shared" si="6"/>
        <v>0</v>
      </c>
      <c r="F44" s="22">
        <f t="shared" si="6"/>
        <v>0</v>
      </c>
      <c r="G44" s="22">
        <f t="shared" si="7"/>
        <v>280</v>
      </c>
      <c r="H44" s="22">
        <f t="shared" si="8"/>
        <v>280</v>
      </c>
      <c r="I44" s="22">
        <f t="shared" si="8"/>
        <v>0</v>
      </c>
      <c r="J44" s="22">
        <f t="shared" si="9"/>
        <v>130</v>
      </c>
      <c r="K44" s="22">
        <f t="shared" si="10"/>
        <v>0</v>
      </c>
      <c r="L44" s="22"/>
      <c r="M44" s="22"/>
      <c r="N44" s="22">
        <f t="shared" si="11"/>
        <v>130</v>
      </c>
      <c r="O44" s="22">
        <v>130</v>
      </c>
      <c r="P44" s="22"/>
      <c r="Q44" s="22">
        <f t="shared" si="12"/>
        <v>150</v>
      </c>
      <c r="R44" s="22">
        <f t="shared" si="13"/>
        <v>0</v>
      </c>
      <c r="S44" s="22"/>
      <c r="T44" s="22"/>
      <c r="U44" s="22">
        <f t="shared" si="14"/>
        <v>150</v>
      </c>
      <c r="V44" s="22">
        <v>150</v>
      </c>
      <c r="W44" s="22"/>
      <c r="X44" s="22">
        <f t="shared" si="15"/>
        <v>0</v>
      </c>
      <c r="Y44" s="22">
        <f t="shared" si="16"/>
        <v>0</v>
      </c>
      <c r="Z44" s="22"/>
      <c r="AA44" s="22"/>
      <c r="AB44" s="22">
        <f t="shared" si="17"/>
        <v>0</v>
      </c>
      <c r="AC44" s="22"/>
      <c r="AD44" s="22"/>
      <c r="AE44" s="22">
        <f t="shared" si="22"/>
        <v>278.11900000000003</v>
      </c>
      <c r="AF44" s="22">
        <f t="shared" si="18"/>
        <v>0</v>
      </c>
      <c r="AG44" s="22">
        <f t="shared" si="23"/>
        <v>278.11900000000003</v>
      </c>
      <c r="AH44" s="22">
        <f t="shared" si="24"/>
        <v>129.13900000000001</v>
      </c>
      <c r="AI44" s="22">
        <f t="shared" si="25"/>
        <v>0</v>
      </c>
      <c r="AJ44" s="22"/>
      <c r="AK44" s="22"/>
      <c r="AL44" s="22">
        <f t="shared" si="26"/>
        <v>129.13900000000001</v>
      </c>
      <c r="AM44" s="22">
        <v>129.13900000000001</v>
      </c>
      <c r="AN44" s="22"/>
      <c r="AO44" s="22">
        <f t="shared" si="27"/>
        <v>148.97999999999999</v>
      </c>
      <c r="AP44" s="22">
        <f t="shared" si="28"/>
        <v>0</v>
      </c>
      <c r="AQ44" s="22"/>
      <c r="AR44" s="22"/>
      <c r="AS44" s="22">
        <f t="shared" si="29"/>
        <v>148.97999999999999</v>
      </c>
      <c r="AT44" s="22">
        <v>148.97999999999999</v>
      </c>
      <c r="AU44" s="23"/>
      <c r="AV44" s="22">
        <f t="shared" si="30"/>
        <v>0</v>
      </c>
      <c r="AW44" s="22">
        <f t="shared" si="31"/>
        <v>0</v>
      </c>
      <c r="AX44" s="22"/>
      <c r="AY44" s="22"/>
      <c r="AZ44" s="22">
        <f t="shared" si="19"/>
        <v>0</v>
      </c>
      <c r="BA44" s="22"/>
      <c r="BB44" s="23"/>
      <c r="BC44" s="24">
        <f t="shared" si="20"/>
        <v>0.993282142857143</v>
      </c>
      <c r="BD44" s="24"/>
      <c r="BE44" s="24">
        <f t="shared" si="21"/>
        <v>0.993282142857143</v>
      </c>
    </row>
    <row r="45" spans="1:57" s="5" customFormat="1" ht="36.75" customHeight="1" x14ac:dyDescent="0.25">
      <c r="A45" s="20">
        <v>31</v>
      </c>
      <c r="B45" s="21" t="s">
        <v>57</v>
      </c>
      <c r="C45" s="22">
        <f t="shared" si="4"/>
        <v>200</v>
      </c>
      <c r="D45" s="22">
        <f t="shared" si="5"/>
        <v>0</v>
      </c>
      <c r="E45" s="22">
        <f t="shared" si="6"/>
        <v>0</v>
      </c>
      <c r="F45" s="22">
        <f t="shared" si="6"/>
        <v>0</v>
      </c>
      <c r="G45" s="22">
        <f t="shared" si="7"/>
        <v>200</v>
      </c>
      <c r="H45" s="22">
        <f t="shared" si="8"/>
        <v>200</v>
      </c>
      <c r="I45" s="22">
        <f t="shared" si="8"/>
        <v>0</v>
      </c>
      <c r="J45" s="22">
        <f t="shared" si="9"/>
        <v>200</v>
      </c>
      <c r="K45" s="22">
        <f t="shared" si="10"/>
        <v>0</v>
      </c>
      <c r="L45" s="22"/>
      <c r="M45" s="22"/>
      <c r="N45" s="22">
        <f t="shared" si="11"/>
        <v>200</v>
      </c>
      <c r="O45" s="22">
        <v>200</v>
      </c>
      <c r="P45" s="22"/>
      <c r="Q45" s="22">
        <f t="shared" si="12"/>
        <v>0</v>
      </c>
      <c r="R45" s="22">
        <f t="shared" si="13"/>
        <v>0</v>
      </c>
      <c r="S45" s="22"/>
      <c r="T45" s="22"/>
      <c r="U45" s="22">
        <f t="shared" si="14"/>
        <v>0</v>
      </c>
      <c r="V45" s="22"/>
      <c r="W45" s="22"/>
      <c r="X45" s="22">
        <f t="shared" si="15"/>
        <v>0</v>
      </c>
      <c r="Y45" s="22">
        <f t="shared" si="16"/>
        <v>0</v>
      </c>
      <c r="Z45" s="22"/>
      <c r="AA45" s="22"/>
      <c r="AB45" s="22">
        <f t="shared" si="17"/>
        <v>0</v>
      </c>
      <c r="AC45" s="22"/>
      <c r="AD45" s="22"/>
      <c r="AE45" s="22">
        <f t="shared" si="22"/>
        <v>200</v>
      </c>
      <c r="AF45" s="22">
        <f t="shared" si="18"/>
        <v>0</v>
      </c>
      <c r="AG45" s="22">
        <f t="shared" si="23"/>
        <v>200</v>
      </c>
      <c r="AH45" s="22">
        <f t="shared" si="24"/>
        <v>200</v>
      </c>
      <c r="AI45" s="22">
        <f t="shared" si="25"/>
        <v>0</v>
      </c>
      <c r="AJ45" s="22"/>
      <c r="AK45" s="22"/>
      <c r="AL45" s="22">
        <f t="shared" si="26"/>
        <v>200</v>
      </c>
      <c r="AM45" s="22">
        <v>200</v>
      </c>
      <c r="AN45" s="22"/>
      <c r="AO45" s="22">
        <f t="shared" si="27"/>
        <v>0</v>
      </c>
      <c r="AP45" s="22">
        <f t="shared" si="28"/>
        <v>0</v>
      </c>
      <c r="AQ45" s="22"/>
      <c r="AR45" s="22"/>
      <c r="AS45" s="22">
        <f t="shared" si="29"/>
        <v>0</v>
      </c>
      <c r="AT45" s="22"/>
      <c r="AU45" s="23"/>
      <c r="AV45" s="22">
        <f t="shared" si="30"/>
        <v>0</v>
      </c>
      <c r="AW45" s="22">
        <f t="shared" si="31"/>
        <v>0</v>
      </c>
      <c r="AX45" s="22"/>
      <c r="AY45" s="22"/>
      <c r="AZ45" s="22">
        <f t="shared" si="19"/>
        <v>0</v>
      </c>
      <c r="BA45" s="22"/>
      <c r="BB45" s="23"/>
      <c r="BC45" s="24">
        <f t="shared" si="20"/>
        <v>1</v>
      </c>
      <c r="BD45" s="24"/>
      <c r="BE45" s="24">
        <f t="shared" si="21"/>
        <v>1</v>
      </c>
    </row>
    <row r="46" spans="1:57" s="5" customFormat="1" ht="43.5" customHeight="1" x14ac:dyDescent="0.25">
      <c r="A46" s="20">
        <v>32</v>
      </c>
      <c r="B46" s="21" t="s">
        <v>58</v>
      </c>
      <c r="C46" s="22">
        <f t="shared" si="4"/>
        <v>265</v>
      </c>
      <c r="D46" s="22">
        <f t="shared" si="5"/>
        <v>0</v>
      </c>
      <c r="E46" s="22">
        <f t="shared" si="6"/>
        <v>0</v>
      </c>
      <c r="F46" s="22">
        <f t="shared" si="6"/>
        <v>0</v>
      </c>
      <c r="G46" s="22">
        <f t="shared" si="7"/>
        <v>265</v>
      </c>
      <c r="H46" s="22">
        <f t="shared" si="8"/>
        <v>265</v>
      </c>
      <c r="I46" s="22">
        <f t="shared" si="8"/>
        <v>0</v>
      </c>
      <c r="J46" s="22">
        <f t="shared" si="9"/>
        <v>0</v>
      </c>
      <c r="K46" s="22">
        <f t="shared" si="10"/>
        <v>0</v>
      </c>
      <c r="L46" s="22"/>
      <c r="M46" s="22"/>
      <c r="N46" s="22">
        <f t="shared" si="11"/>
        <v>0</v>
      </c>
      <c r="O46" s="22"/>
      <c r="P46" s="22"/>
      <c r="Q46" s="22">
        <f t="shared" si="12"/>
        <v>100</v>
      </c>
      <c r="R46" s="22">
        <f t="shared" si="13"/>
        <v>0</v>
      </c>
      <c r="S46" s="22"/>
      <c r="T46" s="22"/>
      <c r="U46" s="22">
        <f t="shared" si="14"/>
        <v>100</v>
      </c>
      <c r="V46" s="22">
        <v>100</v>
      </c>
      <c r="W46" s="22"/>
      <c r="X46" s="22">
        <f t="shared" si="15"/>
        <v>165</v>
      </c>
      <c r="Y46" s="22">
        <f t="shared" si="16"/>
        <v>0</v>
      </c>
      <c r="Z46" s="22"/>
      <c r="AA46" s="22"/>
      <c r="AB46" s="22">
        <f t="shared" si="17"/>
        <v>165</v>
      </c>
      <c r="AC46" s="22">
        <v>165</v>
      </c>
      <c r="AD46" s="22"/>
      <c r="AE46" s="22">
        <f t="shared" si="22"/>
        <v>1100.3322000000001</v>
      </c>
      <c r="AF46" s="22">
        <f t="shared" si="18"/>
        <v>0</v>
      </c>
      <c r="AG46" s="22">
        <f t="shared" si="23"/>
        <v>1100.3322000000001</v>
      </c>
      <c r="AH46" s="22">
        <f t="shared" si="24"/>
        <v>0</v>
      </c>
      <c r="AI46" s="22">
        <f t="shared" si="25"/>
        <v>0</v>
      </c>
      <c r="AJ46" s="22"/>
      <c r="AK46" s="22"/>
      <c r="AL46" s="22">
        <f t="shared" si="26"/>
        <v>0</v>
      </c>
      <c r="AM46" s="22"/>
      <c r="AN46" s="22"/>
      <c r="AO46" s="22">
        <f t="shared" si="27"/>
        <v>95.73</v>
      </c>
      <c r="AP46" s="22">
        <f t="shared" si="28"/>
        <v>0</v>
      </c>
      <c r="AQ46" s="22"/>
      <c r="AR46" s="22"/>
      <c r="AS46" s="22">
        <f t="shared" si="29"/>
        <v>95.73</v>
      </c>
      <c r="AT46" s="22">
        <v>95.73</v>
      </c>
      <c r="AU46" s="23"/>
      <c r="AV46" s="22">
        <f t="shared" si="30"/>
        <v>1004.6022</v>
      </c>
      <c r="AW46" s="22">
        <f t="shared" si="31"/>
        <v>0</v>
      </c>
      <c r="AX46" s="22"/>
      <c r="AY46" s="22"/>
      <c r="AZ46" s="22">
        <f t="shared" si="19"/>
        <v>1004.6022</v>
      </c>
      <c r="BA46" s="22">
        <v>1004.6022</v>
      </c>
      <c r="BB46" s="23"/>
      <c r="BC46" s="24">
        <f t="shared" si="20"/>
        <v>4.152196981132076</v>
      </c>
      <c r="BD46" s="24"/>
      <c r="BE46" s="24">
        <f t="shared" si="21"/>
        <v>4.152196981132076</v>
      </c>
    </row>
    <row r="47" spans="1:57" s="5" customFormat="1" ht="45" customHeight="1" x14ac:dyDescent="0.25">
      <c r="A47" s="20">
        <v>33</v>
      </c>
      <c r="B47" s="21" t="s">
        <v>59</v>
      </c>
      <c r="C47" s="22">
        <f t="shared" si="4"/>
        <v>1500</v>
      </c>
      <c r="D47" s="22">
        <f t="shared" si="5"/>
        <v>0</v>
      </c>
      <c r="E47" s="22">
        <f t="shared" si="6"/>
        <v>0</v>
      </c>
      <c r="F47" s="22">
        <f t="shared" si="6"/>
        <v>0</v>
      </c>
      <c r="G47" s="22">
        <f t="shared" si="7"/>
        <v>1500</v>
      </c>
      <c r="H47" s="22">
        <f t="shared" si="8"/>
        <v>1500</v>
      </c>
      <c r="I47" s="22">
        <f t="shared" si="8"/>
        <v>0</v>
      </c>
      <c r="J47" s="22">
        <f t="shared" si="9"/>
        <v>0</v>
      </c>
      <c r="K47" s="22">
        <f t="shared" si="10"/>
        <v>0</v>
      </c>
      <c r="L47" s="22"/>
      <c r="M47" s="22"/>
      <c r="N47" s="22">
        <f t="shared" si="11"/>
        <v>0</v>
      </c>
      <c r="O47" s="22"/>
      <c r="P47" s="22"/>
      <c r="Q47" s="22">
        <f t="shared" si="12"/>
        <v>100</v>
      </c>
      <c r="R47" s="22">
        <f t="shared" si="13"/>
        <v>0</v>
      </c>
      <c r="S47" s="22"/>
      <c r="T47" s="22"/>
      <c r="U47" s="22">
        <f t="shared" si="14"/>
        <v>100</v>
      </c>
      <c r="V47" s="22">
        <v>100</v>
      </c>
      <c r="W47" s="22"/>
      <c r="X47" s="22">
        <f t="shared" si="15"/>
        <v>1400</v>
      </c>
      <c r="Y47" s="22">
        <f t="shared" si="16"/>
        <v>0</v>
      </c>
      <c r="Z47" s="22"/>
      <c r="AA47" s="22"/>
      <c r="AB47" s="22">
        <f t="shared" si="17"/>
        <v>1400</v>
      </c>
      <c r="AC47" s="22">
        <v>1400</v>
      </c>
      <c r="AD47" s="22"/>
      <c r="AE47" s="22">
        <f t="shared" si="22"/>
        <v>281.88300000000004</v>
      </c>
      <c r="AF47" s="22">
        <f t="shared" si="18"/>
        <v>0</v>
      </c>
      <c r="AG47" s="22">
        <f t="shared" si="23"/>
        <v>281.88300000000004</v>
      </c>
      <c r="AH47" s="22">
        <f t="shared" si="24"/>
        <v>0</v>
      </c>
      <c r="AI47" s="22">
        <f t="shared" si="25"/>
        <v>0</v>
      </c>
      <c r="AJ47" s="22"/>
      <c r="AK47" s="22"/>
      <c r="AL47" s="22">
        <f t="shared" si="26"/>
        <v>0</v>
      </c>
      <c r="AM47" s="22"/>
      <c r="AN47" s="22"/>
      <c r="AO47" s="22">
        <f t="shared" si="27"/>
        <v>117.68</v>
      </c>
      <c r="AP47" s="22">
        <f t="shared" si="28"/>
        <v>0</v>
      </c>
      <c r="AQ47" s="22"/>
      <c r="AR47" s="22"/>
      <c r="AS47" s="22">
        <f t="shared" si="29"/>
        <v>117.68</v>
      </c>
      <c r="AT47" s="22">
        <v>117.68</v>
      </c>
      <c r="AU47" s="23"/>
      <c r="AV47" s="22">
        <f t="shared" si="30"/>
        <v>164.203</v>
      </c>
      <c r="AW47" s="22">
        <f t="shared" si="31"/>
        <v>0</v>
      </c>
      <c r="AX47" s="22"/>
      <c r="AY47" s="22"/>
      <c r="AZ47" s="22">
        <f t="shared" si="19"/>
        <v>164.203</v>
      </c>
      <c r="BA47" s="22">
        <v>164.203</v>
      </c>
      <c r="BB47" s="23"/>
      <c r="BC47" s="24">
        <f t="shared" si="20"/>
        <v>0.18792200000000003</v>
      </c>
      <c r="BD47" s="24"/>
      <c r="BE47" s="24">
        <f t="shared" si="21"/>
        <v>0.18792200000000003</v>
      </c>
    </row>
    <row r="48" spans="1:57" s="5" customFormat="1" ht="36.75" customHeight="1" x14ac:dyDescent="0.25">
      <c r="A48" s="20">
        <v>34</v>
      </c>
      <c r="B48" s="21" t="s">
        <v>60</v>
      </c>
      <c r="C48" s="22">
        <f t="shared" si="4"/>
        <v>890</v>
      </c>
      <c r="D48" s="22">
        <f t="shared" si="5"/>
        <v>0</v>
      </c>
      <c r="E48" s="22">
        <f t="shared" si="6"/>
        <v>0</v>
      </c>
      <c r="F48" s="22">
        <f t="shared" si="6"/>
        <v>0</v>
      </c>
      <c r="G48" s="22">
        <f t="shared" si="7"/>
        <v>890</v>
      </c>
      <c r="H48" s="22">
        <f t="shared" si="8"/>
        <v>890</v>
      </c>
      <c r="I48" s="22">
        <f t="shared" si="8"/>
        <v>0</v>
      </c>
      <c r="J48" s="22">
        <f t="shared" si="9"/>
        <v>0</v>
      </c>
      <c r="K48" s="22">
        <f t="shared" si="10"/>
        <v>0</v>
      </c>
      <c r="L48" s="22"/>
      <c r="M48" s="22"/>
      <c r="N48" s="22">
        <f t="shared" si="11"/>
        <v>0</v>
      </c>
      <c r="O48" s="22"/>
      <c r="P48" s="22"/>
      <c r="Q48" s="22">
        <f t="shared" si="12"/>
        <v>0</v>
      </c>
      <c r="R48" s="22">
        <f t="shared" si="13"/>
        <v>0</v>
      </c>
      <c r="S48" s="22"/>
      <c r="T48" s="22"/>
      <c r="U48" s="22">
        <f t="shared" si="14"/>
        <v>0</v>
      </c>
      <c r="V48" s="22"/>
      <c r="W48" s="22"/>
      <c r="X48" s="22">
        <f t="shared" si="15"/>
        <v>890</v>
      </c>
      <c r="Y48" s="22">
        <f t="shared" si="16"/>
        <v>0</v>
      </c>
      <c r="Z48" s="22"/>
      <c r="AA48" s="22"/>
      <c r="AB48" s="22">
        <f t="shared" si="17"/>
        <v>890</v>
      </c>
      <c r="AC48" s="22">
        <v>890</v>
      </c>
      <c r="AD48" s="22"/>
      <c r="AE48" s="22">
        <f t="shared" si="22"/>
        <v>522.36799999999994</v>
      </c>
      <c r="AF48" s="22">
        <f t="shared" si="18"/>
        <v>0</v>
      </c>
      <c r="AG48" s="22">
        <f t="shared" si="23"/>
        <v>522.36799999999994</v>
      </c>
      <c r="AH48" s="22">
        <f t="shared" si="24"/>
        <v>0</v>
      </c>
      <c r="AI48" s="22">
        <f t="shared" si="25"/>
        <v>0</v>
      </c>
      <c r="AJ48" s="22"/>
      <c r="AK48" s="22"/>
      <c r="AL48" s="22">
        <f t="shared" si="26"/>
        <v>0</v>
      </c>
      <c r="AM48" s="22"/>
      <c r="AN48" s="22"/>
      <c r="AO48" s="22">
        <f t="shared" si="27"/>
        <v>0</v>
      </c>
      <c r="AP48" s="22">
        <f t="shared" si="28"/>
        <v>0</v>
      </c>
      <c r="AQ48" s="22"/>
      <c r="AR48" s="22"/>
      <c r="AS48" s="22">
        <f t="shared" si="29"/>
        <v>0</v>
      </c>
      <c r="AT48" s="22"/>
      <c r="AU48" s="23"/>
      <c r="AV48" s="22">
        <f t="shared" si="30"/>
        <v>522.36799999999994</v>
      </c>
      <c r="AW48" s="22">
        <f t="shared" si="31"/>
        <v>0</v>
      </c>
      <c r="AX48" s="22"/>
      <c r="AY48" s="22"/>
      <c r="AZ48" s="22">
        <f t="shared" si="19"/>
        <v>522.36799999999994</v>
      </c>
      <c r="BA48" s="22">
        <v>522.36799999999994</v>
      </c>
      <c r="BB48" s="23"/>
      <c r="BC48" s="24">
        <f t="shared" si="20"/>
        <v>0.58693033707865161</v>
      </c>
      <c r="BD48" s="24"/>
      <c r="BE48" s="24">
        <f t="shared" si="21"/>
        <v>0.58693033707865161</v>
      </c>
    </row>
    <row r="49" spans="1:161" s="5" customFormat="1" ht="36.75" customHeight="1" x14ac:dyDescent="0.25">
      <c r="A49" s="20">
        <v>35</v>
      </c>
      <c r="B49" s="21" t="s">
        <v>79</v>
      </c>
      <c r="C49" s="22">
        <f t="shared" si="4"/>
        <v>450</v>
      </c>
      <c r="D49" s="22">
        <f t="shared" si="5"/>
        <v>0</v>
      </c>
      <c r="E49" s="22">
        <f>+L49+S49+Z49</f>
        <v>0</v>
      </c>
      <c r="F49" s="22">
        <f>+M49+T49+AA49</f>
        <v>0</v>
      </c>
      <c r="G49" s="22">
        <f>+H49+I49</f>
        <v>450</v>
      </c>
      <c r="H49" s="22">
        <f>+O49+V49+AC49</f>
        <v>450</v>
      </c>
      <c r="I49" s="22">
        <f>+P49+W49+AD49</f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>
        <f t="shared" si="17"/>
        <v>450</v>
      </c>
      <c r="AC49" s="22">
        <v>450</v>
      </c>
      <c r="AD49" s="22"/>
      <c r="AE49" s="22">
        <f t="shared" si="22"/>
        <v>733.44304999999997</v>
      </c>
      <c r="AF49" s="22">
        <f t="shared" si="18"/>
        <v>0</v>
      </c>
      <c r="AG49" s="22">
        <f t="shared" si="23"/>
        <v>733.44304999999997</v>
      </c>
      <c r="AH49" s="22">
        <f t="shared" si="24"/>
        <v>0</v>
      </c>
      <c r="AI49" s="22">
        <f t="shared" si="25"/>
        <v>0</v>
      </c>
      <c r="AJ49" s="22"/>
      <c r="AK49" s="22"/>
      <c r="AL49" s="22">
        <f t="shared" si="26"/>
        <v>0</v>
      </c>
      <c r="AM49" s="22"/>
      <c r="AN49" s="22"/>
      <c r="AO49" s="22">
        <f t="shared" si="27"/>
        <v>0</v>
      </c>
      <c r="AP49" s="22">
        <f t="shared" si="28"/>
        <v>0</v>
      </c>
      <c r="AQ49" s="22"/>
      <c r="AR49" s="22"/>
      <c r="AS49" s="22">
        <f t="shared" si="29"/>
        <v>0</v>
      </c>
      <c r="AT49" s="22"/>
      <c r="AU49" s="23"/>
      <c r="AV49" s="22">
        <f t="shared" si="30"/>
        <v>733.44304999999997</v>
      </c>
      <c r="AW49" s="22">
        <f t="shared" si="31"/>
        <v>0</v>
      </c>
      <c r="AX49" s="22"/>
      <c r="AY49" s="22"/>
      <c r="AZ49" s="22">
        <f t="shared" si="19"/>
        <v>733.44304999999997</v>
      </c>
      <c r="BA49" s="22">
        <v>733.44304999999997</v>
      </c>
      <c r="BB49" s="23"/>
      <c r="BC49" s="24">
        <f t="shared" si="20"/>
        <v>1.6298734444444445</v>
      </c>
      <c r="BD49" s="24"/>
      <c r="BE49" s="24"/>
    </row>
    <row r="50" spans="1:161" s="5" customFormat="1" ht="36.75" customHeight="1" x14ac:dyDescent="0.25">
      <c r="A50" s="20">
        <v>36</v>
      </c>
      <c r="B50" s="21" t="s">
        <v>61</v>
      </c>
      <c r="C50" s="22">
        <f t="shared" si="4"/>
        <v>330</v>
      </c>
      <c r="D50" s="22">
        <f t="shared" si="5"/>
        <v>0</v>
      </c>
      <c r="E50" s="22">
        <f t="shared" si="6"/>
        <v>0</v>
      </c>
      <c r="F50" s="22">
        <f t="shared" si="6"/>
        <v>0</v>
      </c>
      <c r="G50" s="22">
        <f t="shared" si="7"/>
        <v>330</v>
      </c>
      <c r="H50" s="22">
        <f t="shared" si="8"/>
        <v>330</v>
      </c>
      <c r="I50" s="22">
        <f t="shared" si="8"/>
        <v>0</v>
      </c>
      <c r="J50" s="22">
        <f t="shared" si="9"/>
        <v>230</v>
      </c>
      <c r="K50" s="22">
        <f t="shared" si="10"/>
        <v>0</v>
      </c>
      <c r="L50" s="22"/>
      <c r="M50" s="22"/>
      <c r="N50" s="22">
        <f t="shared" si="11"/>
        <v>230</v>
      </c>
      <c r="O50" s="22">
        <v>230</v>
      </c>
      <c r="P50" s="22"/>
      <c r="Q50" s="22">
        <f t="shared" si="12"/>
        <v>100</v>
      </c>
      <c r="R50" s="22">
        <f t="shared" si="13"/>
        <v>0</v>
      </c>
      <c r="S50" s="22"/>
      <c r="T50" s="22"/>
      <c r="U50" s="22">
        <f t="shared" si="14"/>
        <v>100</v>
      </c>
      <c r="V50" s="22">
        <v>100</v>
      </c>
      <c r="W50" s="22"/>
      <c r="X50" s="22">
        <f t="shared" si="15"/>
        <v>0</v>
      </c>
      <c r="Y50" s="22">
        <f t="shared" si="16"/>
        <v>0</v>
      </c>
      <c r="Z50" s="22"/>
      <c r="AA50" s="22"/>
      <c r="AB50" s="22">
        <f t="shared" si="17"/>
        <v>0</v>
      </c>
      <c r="AC50" s="22"/>
      <c r="AD50" s="22"/>
      <c r="AE50" s="22">
        <f t="shared" si="22"/>
        <v>330</v>
      </c>
      <c r="AF50" s="22">
        <f t="shared" si="18"/>
        <v>0</v>
      </c>
      <c r="AG50" s="22">
        <f t="shared" si="23"/>
        <v>330</v>
      </c>
      <c r="AH50" s="22">
        <f t="shared" si="24"/>
        <v>230</v>
      </c>
      <c r="AI50" s="22">
        <f t="shared" si="25"/>
        <v>0</v>
      </c>
      <c r="AJ50" s="22"/>
      <c r="AK50" s="22"/>
      <c r="AL50" s="22">
        <f t="shared" si="26"/>
        <v>230</v>
      </c>
      <c r="AM50" s="22">
        <v>230</v>
      </c>
      <c r="AN50" s="22"/>
      <c r="AO50" s="22">
        <f t="shared" si="27"/>
        <v>100</v>
      </c>
      <c r="AP50" s="22">
        <f t="shared" si="28"/>
        <v>0</v>
      </c>
      <c r="AQ50" s="22"/>
      <c r="AR50" s="22"/>
      <c r="AS50" s="22">
        <f t="shared" si="29"/>
        <v>100</v>
      </c>
      <c r="AT50" s="22">
        <v>100</v>
      </c>
      <c r="AU50" s="23"/>
      <c r="AV50" s="22">
        <f t="shared" si="30"/>
        <v>0</v>
      </c>
      <c r="AW50" s="22">
        <f t="shared" si="31"/>
        <v>0</v>
      </c>
      <c r="AX50" s="22"/>
      <c r="AY50" s="22"/>
      <c r="AZ50" s="22">
        <f t="shared" si="19"/>
        <v>0</v>
      </c>
      <c r="BA50" s="22"/>
      <c r="BB50" s="23"/>
      <c r="BC50" s="24">
        <f t="shared" si="20"/>
        <v>1</v>
      </c>
      <c r="BD50" s="24"/>
      <c r="BE50" s="24">
        <f t="shared" si="21"/>
        <v>1</v>
      </c>
    </row>
    <row r="51" spans="1:161" s="5" customFormat="1" ht="36.75" customHeight="1" x14ac:dyDescent="0.25">
      <c r="A51" s="20">
        <v>37</v>
      </c>
      <c r="B51" s="21" t="s">
        <v>62</v>
      </c>
      <c r="C51" s="22">
        <f t="shared" si="4"/>
        <v>80</v>
      </c>
      <c r="D51" s="22">
        <f t="shared" si="5"/>
        <v>0</v>
      </c>
      <c r="E51" s="22">
        <f t="shared" si="6"/>
        <v>0</v>
      </c>
      <c r="F51" s="22">
        <f t="shared" si="6"/>
        <v>0</v>
      </c>
      <c r="G51" s="22">
        <f t="shared" si="7"/>
        <v>80</v>
      </c>
      <c r="H51" s="22">
        <f t="shared" si="8"/>
        <v>80</v>
      </c>
      <c r="I51" s="22">
        <f t="shared" si="8"/>
        <v>0</v>
      </c>
      <c r="J51" s="22">
        <f t="shared" si="9"/>
        <v>0</v>
      </c>
      <c r="K51" s="22">
        <f t="shared" si="10"/>
        <v>0</v>
      </c>
      <c r="L51" s="22"/>
      <c r="M51" s="22"/>
      <c r="N51" s="22">
        <f t="shared" si="11"/>
        <v>0</v>
      </c>
      <c r="O51" s="22"/>
      <c r="P51" s="22"/>
      <c r="Q51" s="22">
        <f t="shared" si="12"/>
        <v>80</v>
      </c>
      <c r="R51" s="22">
        <f t="shared" si="13"/>
        <v>0</v>
      </c>
      <c r="S51" s="22"/>
      <c r="T51" s="22"/>
      <c r="U51" s="22">
        <f t="shared" si="14"/>
        <v>80</v>
      </c>
      <c r="V51" s="22">
        <v>80</v>
      </c>
      <c r="W51" s="22"/>
      <c r="X51" s="22">
        <f t="shared" si="15"/>
        <v>0</v>
      </c>
      <c r="Y51" s="22">
        <f t="shared" si="16"/>
        <v>0</v>
      </c>
      <c r="Z51" s="22"/>
      <c r="AA51" s="22"/>
      <c r="AB51" s="22">
        <f t="shared" si="17"/>
        <v>0</v>
      </c>
      <c r="AC51" s="22"/>
      <c r="AD51" s="22"/>
      <c r="AE51" s="22">
        <f t="shared" si="22"/>
        <v>80</v>
      </c>
      <c r="AF51" s="22">
        <f t="shared" si="18"/>
        <v>0</v>
      </c>
      <c r="AG51" s="22">
        <f t="shared" si="23"/>
        <v>80</v>
      </c>
      <c r="AH51" s="22">
        <f t="shared" si="24"/>
        <v>0</v>
      </c>
      <c r="AI51" s="22">
        <f t="shared" si="25"/>
        <v>0</v>
      </c>
      <c r="AJ51" s="22"/>
      <c r="AK51" s="22"/>
      <c r="AL51" s="22">
        <f t="shared" si="26"/>
        <v>0</v>
      </c>
      <c r="AM51" s="22"/>
      <c r="AN51" s="22"/>
      <c r="AO51" s="22">
        <f t="shared" si="27"/>
        <v>80</v>
      </c>
      <c r="AP51" s="22">
        <f t="shared" si="28"/>
        <v>0</v>
      </c>
      <c r="AQ51" s="22"/>
      <c r="AR51" s="22"/>
      <c r="AS51" s="22">
        <f t="shared" si="29"/>
        <v>80</v>
      </c>
      <c r="AT51" s="22">
        <v>80</v>
      </c>
      <c r="AU51" s="23"/>
      <c r="AV51" s="22">
        <f t="shared" si="30"/>
        <v>0</v>
      </c>
      <c r="AW51" s="22">
        <f t="shared" si="31"/>
        <v>0</v>
      </c>
      <c r="AX51" s="22"/>
      <c r="AY51" s="22"/>
      <c r="AZ51" s="22">
        <f t="shared" si="19"/>
        <v>0</v>
      </c>
      <c r="BA51" s="22"/>
      <c r="BB51" s="23"/>
      <c r="BC51" s="24">
        <f t="shared" si="20"/>
        <v>1</v>
      </c>
      <c r="BD51" s="24"/>
      <c r="BE51" s="24">
        <f t="shared" si="21"/>
        <v>1</v>
      </c>
    </row>
    <row r="52" spans="1:161" s="5" customFormat="1" ht="36.75" customHeight="1" x14ac:dyDescent="0.25">
      <c r="A52" s="20">
        <v>38</v>
      </c>
      <c r="B52" s="21" t="s">
        <v>63</v>
      </c>
      <c r="C52" s="22">
        <f t="shared" si="4"/>
        <v>4309</v>
      </c>
      <c r="D52" s="22">
        <f t="shared" si="5"/>
        <v>0</v>
      </c>
      <c r="E52" s="22">
        <f t="shared" si="6"/>
        <v>0</v>
      </c>
      <c r="F52" s="22">
        <f t="shared" si="6"/>
        <v>0</v>
      </c>
      <c r="G52" s="22">
        <f t="shared" si="7"/>
        <v>4309</v>
      </c>
      <c r="H52" s="22">
        <f t="shared" si="8"/>
        <v>4309</v>
      </c>
      <c r="I52" s="22">
        <f t="shared" si="8"/>
        <v>0</v>
      </c>
      <c r="J52" s="22">
        <f t="shared" si="9"/>
        <v>0</v>
      </c>
      <c r="K52" s="22">
        <f t="shared" si="10"/>
        <v>0</v>
      </c>
      <c r="L52" s="22"/>
      <c r="M52" s="22"/>
      <c r="N52" s="22">
        <f t="shared" si="11"/>
        <v>0</v>
      </c>
      <c r="O52" s="22"/>
      <c r="P52" s="22"/>
      <c r="Q52" s="22">
        <f t="shared" si="12"/>
        <v>0</v>
      </c>
      <c r="R52" s="22">
        <f t="shared" si="13"/>
        <v>0</v>
      </c>
      <c r="S52" s="22"/>
      <c r="T52" s="22"/>
      <c r="U52" s="22">
        <f t="shared" si="14"/>
        <v>0</v>
      </c>
      <c r="V52" s="22"/>
      <c r="W52" s="22"/>
      <c r="X52" s="22">
        <f t="shared" si="15"/>
        <v>4309</v>
      </c>
      <c r="Y52" s="22">
        <f t="shared" si="16"/>
        <v>0</v>
      </c>
      <c r="Z52" s="22"/>
      <c r="AA52" s="22"/>
      <c r="AB52" s="22">
        <f t="shared" si="17"/>
        <v>4309</v>
      </c>
      <c r="AC52" s="22">
        <v>4309</v>
      </c>
      <c r="AD52" s="22"/>
      <c r="AE52" s="22">
        <f t="shared" si="22"/>
        <v>3710.6180000000004</v>
      </c>
      <c r="AF52" s="22">
        <f t="shared" si="18"/>
        <v>0</v>
      </c>
      <c r="AG52" s="22">
        <f t="shared" si="23"/>
        <v>3710.6180000000004</v>
      </c>
      <c r="AH52" s="22">
        <f t="shared" si="24"/>
        <v>0</v>
      </c>
      <c r="AI52" s="22">
        <f t="shared" si="25"/>
        <v>0</v>
      </c>
      <c r="AJ52" s="22"/>
      <c r="AK52" s="22"/>
      <c r="AL52" s="22">
        <f t="shared" si="26"/>
        <v>0</v>
      </c>
      <c r="AM52" s="22"/>
      <c r="AN52" s="22"/>
      <c r="AO52" s="22">
        <f t="shared" si="27"/>
        <v>0</v>
      </c>
      <c r="AP52" s="22">
        <f t="shared" si="28"/>
        <v>0</v>
      </c>
      <c r="AQ52" s="22"/>
      <c r="AR52" s="22"/>
      <c r="AS52" s="22">
        <f t="shared" si="29"/>
        <v>0</v>
      </c>
      <c r="AT52" s="22"/>
      <c r="AU52" s="23"/>
      <c r="AV52" s="22">
        <f t="shared" si="30"/>
        <v>3710.6180000000004</v>
      </c>
      <c r="AW52" s="22">
        <f t="shared" si="31"/>
        <v>0</v>
      </c>
      <c r="AX52" s="22"/>
      <c r="AY52" s="22"/>
      <c r="AZ52" s="22">
        <f t="shared" si="19"/>
        <v>3710.6180000000004</v>
      </c>
      <c r="BA52" s="22">
        <v>3710.6180000000004</v>
      </c>
      <c r="BB52" s="23"/>
      <c r="BC52" s="24">
        <f t="shared" si="20"/>
        <v>0.86113204919935027</v>
      </c>
      <c r="BD52" s="24"/>
      <c r="BE52" s="24">
        <f t="shared" si="21"/>
        <v>0.86113204919935027</v>
      </c>
    </row>
    <row r="53" spans="1:161" s="5" customFormat="1" ht="36.75" customHeight="1" x14ac:dyDescent="0.25">
      <c r="A53" s="20">
        <v>39</v>
      </c>
      <c r="B53" s="21" t="s">
        <v>64</v>
      </c>
      <c r="C53" s="22">
        <f t="shared" si="4"/>
        <v>3185</v>
      </c>
      <c r="D53" s="22">
        <f t="shared" si="5"/>
        <v>0</v>
      </c>
      <c r="E53" s="22">
        <f t="shared" si="6"/>
        <v>0</v>
      </c>
      <c r="F53" s="22">
        <f t="shared" si="6"/>
        <v>0</v>
      </c>
      <c r="G53" s="22">
        <f t="shared" si="7"/>
        <v>3185</v>
      </c>
      <c r="H53" s="22">
        <f t="shared" si="8"/>
        <v>3185</v>
      </c>
      <c r="I53" s="22">
        <f t="shared" si="8"/>
        <v>0</v>
      </c>
      <c r="J53" s="22">
        <f t="shared" si="9"/>
        <v>0</v>
      </c>
      <c r="K53" s="22">
        <f t="shared" si="10"/>
        <v>0</v>
      </c>
      <c r="L53" s="22"/>
      <c r="M53" s="22"/>
      <c r="N53" s="22">
        <f t="shared" si="11"/>
        <v>0</v>
      </c>
      <c r="O53" s="22"/>
      <c r="P53" s="22"/>
      <c r="Q53" s="22">
        <f t="shared" si="12"/>
        <v>0</v>
      </c>
      <c r="R53" s="22">
        <f t="shared" si="13"/>
        <v>0</v>
      </c>
      <c r="S53" s="22"/>
      <c r="T53" s="22"/>
      <c r="U53" s="22">
        <f t="shared" si="14"/>
        <v>0</v>
      </c>
      <c r="V53" s="22"/>
      <c r="W53" s="22"/>
      <c r="X53" s="22">
        <f t="shared" si="15"/>
        <v>3185</v>
      </c>
      <c r="Y53" s="22">
        <f t="shared" si="16"/>
        <v>0</v>
      </c>
      <c r="Z53" s="22"/>
      <c r="AA53" s="22"/>
      <c r="AB53" s="22">
        <f t="shared" si="17"/>
        <v>3185</v>
      </c>
      <c r="AC53" s="22">
        <v>3185</v>
      </c>
      <c r="AD53" s="22"/>
      <c r="AE53" s="22">
        <f t="shared" si="22"/>
        <v>20.736000000000001</v>
      </c>
      <c r="AF53" s="22">
        <f t="shared" si="18"/>
        <v>0</v>
      </c>
      <c r="AG53" s="22">
        <f t="shared" si="23"/>
        <v>20.736000000000001</v>
      </c>
      <c r="AH53" s="22">
        <f t="shared" si="24"/>
        <v>0</v>
      </c>
      <c r="AI53" s="22">
        <f t="shared" si="25"/>
        <v>0</v>
      </c>
      <c r="AJ53" s="22"/>
      <c r="AK53" s="22"/>
      <c r="AL53" s="22">
        <f t="shared" si="26"/>
        <v>0</v>
      </c>
      <c r="AM53" s="22"/>
      <c r="AN53" s="22"/>
      <c r="AO53" s="22">
        <f t="shared" si="27"/>
        <v>0</v>
      </c>
      <c r="AP53" s="22">
        <f t="shared" si="28"/>
        <v>0</v>
      </c>
      <c r="AQ53" s="22"/>
      <c r="AR53" s="22"/>
      <c r="AS53" s="22">
        <f t="shared" si="29"/>
        <v>0</v>
      </c>
      <c r="AT53" s="22"/>
      <c r="AU53" s="23"/>
      <c r="AV53" s="22">
        <f t="shared" si="30"/>
        <v>20.736000000000001</v>
      </c>
      <c r="AW53" s="22">
        <f t="shared" si="31"/>
        <v>0</v>
      </c>
      <c r="AX53" s="22"/>
      <c r="AY53" s="22"/>
      <c r="AZ53" s="22">
        <f t="shared" si="19"/>
        <v>20.736000000000001</v>
      </c>
      <c r="BA53" s="22">
        <v>20.736000000000001</v>
      </c>
      <c r="BB53" s="23"/>
      <c r="BC53" s="24">
        <f t="shared" si="20"/>
        <v>6.5105180533751965E-3</v>
      </c>
      <c r="BD53" s="24"/>
      <c r="BE53" s="24">
        <f t="shared" si="21"/>
        <v>6.5105180533751965E-3</v>
      </c>
    </row>
    <row r="54" spans="1:161" s="5" customFormat="1" ht="58.5" customHeight="1" x14ac:dyDescent="0.25">
      <c r="A54" s="20">
        <v>40</v>
      </c>
      <c r="B54" s="21" t="s">
        <v>65</v>
      </c>
      <c r="C54" s="22">
        <f t="shared" si="4"/>
        <v>3738</v>
      </c>
      <c r="D54" s="22">
        <f t="shared" si="5"/>
        <v>0</v>
      </c>
      <c r="E54" s="22">
        <f t="shared" si="6"/>
        <v>0</v>
      </c>
      <c r="F54" s="22">
        <f t="shared" si="6"/>
        <v>0</v>
      </c>
      <c r="G54" s="22">
        <f t="shared" si="7"/>
        <v>3738</v>
      </c>
      <c r="H54" s="22">
        <f t="shared" si="8"/>
        <v>3738</v>
      </c>
      <c r="I54" s="22">
        <f t="shared" si="8"/>
        <v>0</v>
      </c>
      <c r="J54" s="22">
        <f t="shared" si="9"/>
        <v>0</v>
      </c>
      <c r="K54" s="22">
        <f t="shared" si="10"/>
        <v>0</v>
      </c>
      <c r="L54" s="22"/>
      <c r="M54" s="22"/>
      <c r="N54" s="22">
        <f t="shared" si="11"/>
        <v>0</v>
      </c>
      <c r="O54" s="22"/>
      <c r="P54" s="22"/>
      <c r="Q54" s="22">
        <f t="shared" si="12"/>
        <v>0</v>
      </c>
      <c r="R54" s="22">
        <f t="shared" si="13"/>
        <v>0</v>
      </c>
      <c r="S54" s="22"/>
      <c r="T54" s="22"/>
      <c r="U54" s="22">
        <f t="shared" si="14"/>
        <v>0</v>
      </c>
      <c r="V54" s="22"/>
      <c r="W54" s="22"/>
      <c r="X54" s="22">
        <f t="shared" si="15"/>
        <v>3738</v>
      </c>
      <c r="Y54" s="22">
        <f t="shared" si="16"/>
        <v>0</v>
      </c>
      <c r="Z54" s="22"/>
      <c r="AA54" s="22"/>
      <c r="AB54" s="22">
        <f t="shared" si="17"/>
        <v>3738</v>
      </c>
      <c r="AC54" s="22">
        <v>3738</v>
      </c>
      <c r="AD54" s="22"/>
      <c r="AE54" s="22">
        <f t="shared" si="22"/>
        <v>3738.3199999999997</v>
      </c>
      <c r="AF54" s="22">
        <f t="shared" si="18"/>
        <v>0</v>
      </c>
      <c r="AG54" s="22">
        <f t="shared" si="23"/>
        <v>3738.3199999999997</v>
      </c>
      <c r="AH54" s="22">
        <f t="shared" si="24"/>
        <v>0</v>
      </c>
      <c r="AI54" s="22">
        <f t="shared" si="25"/>
        <v>0</v>
      </c>
      <c r="AJ54" s="22"/>
      <c r="AK54" s="22"/>
      <c r="AL54" s="22">
        <f t="shared" si="26"/>
        <v>0</v>
      </c>
      <c r="AM54" s="22"/>
      <c r="AN54" s="22"/>
      <c r="AO54" s="22">
        <f t="shared" si="27"/>
        <v>0</v>
      </c>
      <c r="AP54" s="22">
        <f t="shared" si="28"/>
        <v>0</v>
      </c>
      <c r="AQ54" s="22"/>
      <c r="AR54" s="22"/>
      <c r="AS54" s="22">
        <f t="shared" si="29"/>
        <v>0</v>
      </c>
      <c r="AT54" s="22"/>
      <c r="AU54" s="23"/>
      <c r="AV54" s="22">
        <f t="shared" si="30"/>
        <v>3738.3199999999997</v>
      </c>
      <c r="AW54" s="22">
        <f t="shared" si="31"/>
        <v>0</v>
      </c>
      <c r="AX54" s="22"/>
      <c r="AY54" s="22"/>
      <c r="AZ54" s="22">
        <f t="shared" si="19"/>
        <v>3738.3199999999997</v>
      </c>
      <c r="BA54" s="22">
        <v>3738.3199999999997</v>
      </c>
      <c r="BB54" s="23"/>
      <c r="BC54" s="24">
        <f t="shared" si="20"/>
        <v>1.0000856072766184</v>
      </c>
      <c r="BD54" s="24"/>
      <c r="BE54" s="24">
        <f t="shared" si="21"/>
        <v>1.0000856072766184</v>
      </c>
    </row>
    <row r="55" spans="1:161" s="5" customFormat="1" ht="55.5" customHeight="1" x14ac:dyDescent="0.25">
      <c r="A55" s="20">
        <v>41</v>
      </c>
      <c r="B55" s="21" t="s">
        <v>66</v>
      </c>
      <c r="C55" s="22">
        <f t="shared" si="4"/>
        <v>3439</v>
      </c>
      <c r="D55" s="22">
        <f t="shared" si="5"/>
        <v>0</v>
      </c>
      <c r="E55" s="22">
        <f t="shared" si="6"/>
        <v>0</v>
      </c>
      <c r="F55" s="22">
        <f t="shared" si="6"/>
        <v>0</v>
      </c>
      <c r="G55" s="22">
        <f t="shared" si="7"/>
        <v>3439</v>
      </c>
      <c r="H55" s="22">
        <f t="shared" si="8"/>
        <v>3439</v>
      </c>
      <c r="I55" s="22">
        <f t="shared" si="8"/>
        <v>0</v>
      </c>
      <c r="J55" s="22">
        <f t="shared" si="9"/>
        <v>0</v>
      </c>
      <c r="K55" s="22">
        <f t="shared" si="10"/>
        <v>0</v>
      </c>
      <c r="L55" s="22"/>
      <c r="M55" s="22"/>
      <c r="N55" s="22">
        <f t="shared" si="11"/>
        <v>0</v>
      </c>
      <c r="O55" s="22"/>
      <c r="P55" s="22"/>
      <c r="Q55" s="22">
        <f t="shared" si="12"/>
        <v>0</v>
      </c>
      <c r="R55" s="22">
        <f t="shared" si="13"/>
        <v>0</v>
      </c>
      <c r="S55" s="22"/>
      <c r="T55" s="22"/>
      <c r="U55" s="22">
        <f t="shared" si="14"/>
        <v>0</v>
      </c>
      <c r="V55" s="22"/>
      <c r="W55" s="22"/>
      <c r="X55" s="22">
        <f t="shared" si="15"/>
        <v>3439</v>
      </c>
      <c r="Y55" s="22">
        <f t="shared" si="16"/>
        <v>0</v>
      </c>
      <c r="Z55" s="22"/>
      <c r="AA55" s="22"/>
      <c r="AB55" s="22">
        <f t="shared" si="17"/>
        <v>3439</v>
      </c>
      <c r="AC55" s="22">
        <v>3439</v>
      </c>
      <c r="AD55" s="22"/>
      <c r="AE55" s="22">
        <f t="shared" si="22"/>
        <v>3439</v>
      </c>
      <c r="AF55" s="22">
        <f t="shared" si="18"/>
        <v>0</v>
      </c>
      <c r="AG55" s="22">
        <f t="shared" si="23"/>
        <v>3439</v>
      </c>
      <c r="AH55" s="22">
        <f t="shared" si="24"/>
        <v>0</v>
      </c>
      <c r="AI55" s="22">
        <f t="shared" si="25"/>
        <v>0</v>
      </c>
      <c r="AJ55" s="22"/>
      <c r="AK55" s="22"/>
      <c r="AL55" s="22">
        <f t="shared" si="26"/>
        <v>0</v>
      </c>
      <c r="AM55" s="22"/>
      <c r="AN55" s="22"/>
      <c r="AO55" s="22">
        <f t="shared" si="27"/>
        <v>0</v>
      </c>
      <c r="AP55" s="22">
        <f t="shared" si="28"/>
        <v>0</v>
      </c>
      <c r="AQ55" s="22"/>
      <c r="AR55" s="22"/>
      <c r="AS55" s="22">
        <f t="shared" si="29"/>
        <v>0</v>
      </c>
      <c r="AT55" s="22"/>
      <c r="AU55" s="23"/>
      <c r="AV55" s="22">
        <f t="shared" si="30"/>
        <v>3439</v>
      </c>
      <c r="AW55" s="22">
        <f t="shared" si="31"/>
        <v>0</v>
      </c>
      <c r="AX55" s="22"/>
      <c r="AY55" s="22"/>
      <c r="AZ55" s="22">
        <f t="shared" si="19"/>
        <v>3439</v>
      </c>
      <c r="BA55" s="22">
        <v>3439</v>
      </c>
      <c r="BB55" s="23"/>
      <c r="BC55" s="24">
        <f t="shared" si="20"/>
        <v>1</v>
      </c>
      <c r="BD55" s="24"/>
      <c r="BE55" s="24">
        <f t="shared" si="21"/>
        <v>1</v>
      </c>
    </row>
    <row r="56" spans="1:161" s="5" customFormat="1" ht="48" customHeight="1" x14ac:dyDescent="0.25">
      <c r="A56" s="20">
        <v>42</v>
      </c>
      <c r="B56" s="21" t="s">
        <v>67</v>
      </c>
      <c r="C56" s="22">
        <f t="shared" si="4"/>
        <v>7491</v>
      </c>
      <c r="D56" s="22">
        <f t="shared" si="5"/>
        <v>0</v>
      </c>
      <c r="E56" s="22">
        <f t="shared" si="6"/>
        <v>0</v>
      </c>
      <c r="F56" s="22">
        <f t="shared" si="6"/>
        <v>0</v>
      </c>
      <c r="G56" s="22">
        <f t="shared" si="7"/>
        <v>7491</v>
      </c>
      <c r="H56" s="22">
        <f t="shared" si="8"/>
        <v>7491</v>
      </c>
      <c r="I56" s="22">
        <f t="shared" si="8"/>
        <v>0</v>
      </c>
      <c r="J56" s="22">
        <f t="shared" si="9"/>
        <v>0</v>
      </c>
      <c r="K56" s="22">
        <f t="shared" si="10"/>
        <v>0</v>
      </c>
      <c r="L56" s="22"/>
      <c r="M56" s="22"/>
      <c r="N56" s="22">
        <f t="shared" si="11"/>
        <v>0</v>
      </c>
      <c r="O56" s="22"/>
      <c r="P56" s="22"/>
      <c r="Q56" s="22">
        <f t="shared" si="12"/>
        <v>0</v>
      </c>
      <c r="R56" s="22">
        <f t="shared" si="13"/>
        <v>0</v>
      </c>
      <c r="S56" s="22"/>
      <c r="T56" s="22"/>
      <c r="U56" s="22">
        <f t="shared" si="14"/>
        <v>0</v>
      </c>
      <c r="V56" s="22"/>
      <c r="W56" s="22"/>
      <c r="X56" s="22">
        <f t="shared" si="15"/>
        <v>7491</v>
      </c>
      <c r="Y56" s="22">
        <f t="shared" si="16"/>
        <v>0</v>
      </c>
      <c r="Z56" s="22"/>
      <c r="AA56" s="22"/>
      <c r="AB56" s="22">
        <f t="shared" si="17"/>
        <v>7491</v>
      </c>
      <c r="AC56" s="22">
        <v>7491</v>
      </c>
      <c r="AD56" s="22"/>
      <c r="AE56" s="22">
        <f t="shared" si="22"/>
        <v>7491</v>
      </c>
      <c r="AF56" s="22">
        <f t="shared" si="18"/>
        <v>0</v>
      </c>
      <c r="AG56" s="22">
        <f t="shared" si="23"/>
        <v>7491</v>
      </c>
      <c r="AH56" s="22">
        <f t="shared" si="24"/>
        <v>0</v>
      </c>
      <c r="AI56" s="22">
        <f t="shared" si="25"/>
        <v>0</v>
      </c>
      <c r="AJ56" s="22"/>
      <c r="AK56" s="22"/>
      <c r="AL56" s="22">
        <f t="shared" si="26"/>
        <v>0</v>
      </c>
      <c r="AM56" s="22"/>
      <c r="AN56" s="22"/>
      <c r="AO56" s="22">
        <f t="shared" si="27"/>
        <v>0</v>
      </c>
      <c r="AP56" s="22">
        <f t="shared" si="28"/>
        <v>0</v>
      </c>
      <c r="AQ56" s="22"/>
      <c r="AR56" s="22"/>
      <c r="AS56" s="22">
        <f t="shared" si="29"/>
        <v>0</v>
      </c>
      <c r="AT56" s="22"/>
      <c r="AU56" s="23"/>
      <c r="AV56" s="22">
        <f t="shared" si="30"/>
        <v>7491</v>
      </c>
      <c r="AW56" s="22">
        <f t="shared" si="31"/>
        <v>0</v>
      </c>
      <c r="AX56" s="22"/>
      <c r="AY56" s="22"/>
      <c r="AZ56" s="22">
        <f t="shared" si="19"/>
        <v>7491</v>
      </c>
      <c r="BA56" s="22">
        <v>7491</v>
      </c>
      <c r="BB56" s="23"/>
      <c r="BC56" s="24">
        <f t="shared" si="20"/>
        <v>1</v>
      </c>
      <c r="BD56" s="24"/>
      <c r="BE56" s="24">
        <f t="shared" si="21"/>
        <v>1</v>
      </c>
    </row>
    <row r="57" spans="1:161" s="5" customFormat="1" ht="51.75" customHeight="1" x14ac:dyDescent="0.25">
      <c r="A57" s="20">
        <v>43</v>
      </c>
      <c r="B57" s="21" t="s">
        <v>68</v>
      </c>
      <c r="C57" s="22">
        <f t="shared" si="4"/>
        <v>6703</v>
      </c>
      <c r="D57" s="22">
        <f t="shared" si="5"/>
        <v>0</v>
      </c>
      <c r="E57" s="22">
        <f t="shared" si="6"/>
        <v>0</v>
      </c>
      <c r="F57" s="22">
        <f t="shared" si="6"/>
        <v>0</v>
      </c>
      <c r="G57" s="22">
        <f t="shared" si="7"/>
        <v>6703</v>
      </c>
      <c r="H57" s="22">
        <f t="shared" si="8"/>
        <v>6703</v>
      </c>
      <c r="I57" s="22">
        <f t="shared" si="8"/>
        <v>0</v>
      </c>
      <c r="J57" s="22">
        <f t="shared" si="9"/>
        <v>0</v>
      </c>
      <c r="K57" s="22">
        <f t="shared" si="10"/>
        <v>0</v>
      </c>
      <c r="L57" s="22"/>
      <c r="M57" s="22"/>
      <c r="N57" s="22">
        <f t="shared" si="11"/>
        <v>0</v>
      </c>
      <c r="O57" s="22"/>
      <c r="P57" s="22"/>
      <c r="Q57" s="22">
        <f t="shared" si="12"/>
        <v>0</v>
      </c>
      <c r="R57" s="22">
        <f t="shared" si="13"/>
        <v>0</v>
      </c>
      <c r="S57" s="22"/>
      <c r="T57" s="22"/>
      <c r="U57" s="22">
        <f t="shared" si="14"/>
        <v>0</v>
      </c>
      <c r="V57" s="22"/>
      <c r="W57" s="22"/>
      <c r="X57" s="22">
        <f t="shared" si="15"/>
        <v>6703</v>
      </c>
      <c r="Y57" s="22">
        <f t="shared" si="16"/>
        <v>0</v>
      </c>
      <c r="Z57" s="22"/>
      <c r="AA57" s="22"/>
      <c r="AB57" s="22">
        <f t="shared" si="17"/>
        <v>6703</v>
      </c>
      <c r="AC57" s="22">
        <v>6703</v>
      </c>
      <c r="AD57" s="22"/>
      <c r="AE57" s="22">
        <f t="shared" si="22"/>
        <v>6003.05</v>
      </c>
      <c r="AF57" s="22">
        <f t="shared" si="18"/>
        <v>0</v>
      </c>
      <c r="AG57" s="22">
        <f t="shared" si="23"/>
        <v>6003.05</v>
      </c>
      <c r="AH57" s="22">
        <f t="shared" si="24"/>
        <v>0</v>
      </c>
      <c r="AI57" s="22">
        <f t="shared" si="25"/>
        <v>0</v>
      </c>
      <c r="AJ57" s="22"/>
      <c r="AK57" s="22"/>
      <c r="AL57" s="22">
        <f t="shared" si="26"/>
        <v>0</v>
      </c>
      <c r="AM57" s="22"/>
      <c r="AN57" s="22"/>
      <c r="AO57" s="22">
        <f t="shared" si="27"/>
        <v>0</v>
      </c>
      <c r="AP57" s="22">
        <f t="shared" si="28"/>
        <v>0</v>
      </c>
      <c r="AQ57" s="22"/>
      <c r="AR57" s="22"/>
      <c r="AS57" s="22">
        <f t="shared" si="29"/>
        <v>0</v>
      </c>
      <c r="AT57" s="22"/>
      <c r="AU57" s="23"/>
      <c r="AV57" s="22">
        <f t="shared" si="30"/>
        <v>6003.05</v>
      </c>
      <c r="AW57" s="22">
        <f t="shared" si="31"/>
        <v>0</v>
      </c>
      <c r="AX57" s="22"/>
      <c r="AY57" s="22"/>
      <c r="AZ57" s="22">
        <f t="shared" si="19"/>
        <v>6003.05</v>
      </c>
      <c r="BA57" s="22">
        <v>6003.05</v>
      </c>
      <c r="BB57" s="23"/>
      <c r="BC57" s="24">
        <f t="shared" si="20"/>
        <v>0.895576607489184</v>
      </c>
      <c r="BD57" s="24"/>
      <c r="BE57" s="24">
        <f t="shared" si="21"/>
        <v>0.895576607489184</v>
      </c>
    </row>
    <row r="58" spans="1:161" s="5" customFormat="1" ht="46.5" customHeight="1" x14ac:dyDescent="0.25">
      <c r="A58" s="20">
        <v>44</v>
      </c>
      <c r="B58" s="21" t="s">
        <v>84</v>
      </c>
      <c r="C58" s="22">
        <f>D58+G58</f>
        <v>2326</v>
      </c>
      <c r="D58" s="22">
        <f>+E58+F58</f>
        <v>0</v>
      </c>
      <c r="E58" s="22">
        <f>+L58+S58+Z58</f>
        <v>0</v>
      </c>
      <c r="F58" s="22">
        <f>+M58+T58+AA58</f>
        <v>0</v>
      </c>
      <c r="G58" s="22">
        <f>+H58+I58</f>
        <v>2326</v>
      </c>
      <c r="H58" s="22">
        <f>+O58+V58+AC58</f>
        <v>2326</v>
      </c>
      <c r="I58" s="22">
        <f>+P58+W58+AD58</f>
        <v>0</v>
      </c>
      <c r="J58" s="22">
        <f>K58+N58</f>
        <v>0</v>
      </c>
      <c r="K58" s="22">
        <f>+L58+M58</f>
        <v>0</v>
      </c>
      <c r="L58" s="22"/>
      <c r="M58" s="22"/>
      <c r="N58" s="22">
        <f>+O58+P58</f>
        <v>0</v>
      </c>
      <c r="O58" s="22"/>
      <c r="P58" s="22"/>
      <c r="Q58" s="22">
        <f>R58+U58</f>
        <v>0</v>
      </c>
      <c r="R58" s="22">
        <f>+S58+T58</f>
        <v>0</v>
      </c>
      <c r="S58" s="22"/>
      <c r="T58" s="22"/>
      <c r="U58" s="22">
        <f>+V58+W58</f>
        <v>0</v>
      </c>
      <c r="V58" s="22"/>
      <c r="W58" s="22"/>
      <c r="X58" s="22">
        <f t="shared" si="15"/>
        <v>2326</v>
      </c>
      <c r="Y58" s="22">
        <f t="shared" si="16"/>
        <v>0</v>
      </c>
      <c r="Z58" s="22"/>
      <c r="AA58" s="22"/>
      <c r="AB58" s="22">
        <f t="shared" si="17"/>
        <v>2326</v>
      </c>
      <c r="AC58" s="22">
        <v>2326</v>
      </c>
      <c r="AD58" s="22"/>
      <c r="AE58" s="22">
        <f t="shared" si="22"/>
        <v>2316</v>
      </c>
      <c r="AF58" s="22">
        <f t="shared" si="18"/>
        <v>0</v>
      </c>
      <c r="AG58" s="22">
        <f t="shared" si="23"/>
        <v>2316</v>
      </c>
      <c r="AH58" s="22">
        <f t="shared" si="24"/>
        <v>0</v>
      </c>
      <c r="AI58" s="22">
        <f t="shared" si="25"/>
        <v>0</v>
      </c>
      <c r="AJ58" s="22"/>
      <c r="AK58" s="22"/>
      <c r="AL58" s="22">
        <f t="shared" si="26"/>
        <v>0</v>
      </c>
      <c r="AM58" s="22"/>
      <c r="AN58" s="22"/>
      <c r="AO58" s="22">
        <f t="shared" si="27"/>
        <v>0</v>
      </c>
      <c r="AP58" s="22">
        <f t="shared" si="28"/>
        <v>0</v>
      </c>
      <c r="AQ58" s="22"/>
      <c r="AR58" s="22"/>
      <c r="AS58" s="22">
        <f t="shared" si="29"/>
        <v>0</v>
      </c>
      <c r="AT58" s="22"/>
      <c r="AU58" s="23"/>
      <c r="AV58" s="22">
        <f t="shared" si="30"/>
        <v>2316</v>
      </c>
      <c r="AW58" s="22">
        <f t="shared" si="31"/>
        <v>0</v>
      </c>
      <c r="AX58" s="22"/>
      <c r="AY58" s="22"/>
      <c r="AZ58" s="22">
        <f t="shared" si="19"/>
        <v>2316</v>
      </c>
      <c r="BA58" s="22">
        <v>2316</v>
      </c>
      <c r="BB58" s="23"/>
      <c r="BC58" s="24">
        <f t="shared" si="20"/>
        <v>0.9957007738607051</v>
      </c>
      <c r="BD58" s="24"/>
      <c r="BE58" s="24">
        <f t="shared" si="21"/>
        <v>0.9957007738607051</v>
      </c>
    </row>
    <row r="59" spans="1:161" s="5" customFormat="1" ht="129.75" customHeight="1" x14ac:dyDescent="0.25">
      <c r="A59" s="20">
        <v>45</v>
      </c>
      <c r="B59" s="21" t="s">
        <v>80</v>
      </c>
      <c r="C59" s="22">
        <f>D59+G59</f>
        <v>499.5</v>
      </c>
      <c r="D59" s="22">
        <f>+E59+F59</f>
        <v>499.5</v>
      </c>
      <c r="E59" s="22">
        <f t="shared" ref="E59:F62" si="32">+L59+S59+Z59</f>
        <v>499.5</v>
      </c>
      <c r="F59" s="22">
        <f t="shared" si="32"/>
        <v>0</v>
      </c>
      <c r="G59" s="22">
        <f>+H59+I59</f>
        <v>0</v>
      </c>
      <c r="H59" s="22">
        <f t="shared" ref="H59:I62" si="33">+O59+V59+AC59</f>
        <v>0</v>
      </c>
      <c r="I59" s="22">
        <f t="shared" si="33"/>
        <v>0</v>
      </c>
      <c r="J59" s="22">
        <f>K59+N59</f>
        <v>0</v>
      </c>
      <c r="K59" s="22">
        <f>+L59+M59</f>
        <v>0</v>
      </c>
      <c r="L59" s="22"/>
      <c r="M59" s="22"/>
      <c r="N59" s="22">
        <f>+O59+P59</f>
        <v>0</v>
      </c>
      <c r="O59" s="22"/>
      <c r="P59" s="22"/>
      <c r="Q59" s="22">
        <f t="shared" si="12"/>
        <v>499.5</v>
      </c>
      <c r="R59" s="22">
        <f t="shared" si="13"/>
        <v>499.5</v>
      </c>
      <c r="S59" s="22">
        <v>499.5</v>
      </c>
      <c r="T59" s="22"/>
      <c r="U59" s="22">
        <f t="shared" si="14"/>
        <v>0</v>
      </c>
      <c r="V59" s="22"/>
      <c r="W59" s="22"/>
      <c r="X59" s="22">
        <f t="shared" si="15"/>
        <v>0</v>
      </c>
      <c r="Y59" s="22">
        <f t="shared" si="16"/>
        <v>0</v>
      </c>
      <c r="Z59" s="22"/>
      <c r="AA59" s="22"/>
      <c r="AB59" s="22">
        <f t="shared" si="17"/>
        <v>0</v>
      </c>
      <c r="AC59" s="22"/>
      <c r="AD59" s="22"/>
      <c r="AE59" s="22">
        <f t="shared" si="22"/>
        <v>498.45</v>
      </c>
      <c r="AF59" s="22">
        <f t="shared" si="18"/>
        <v>498.45</v>
      </c>
      <c r="AG59" s="22">
        <f t="shared" si="23"/>
        <v>0</v>
      </c>
      <c r="AH59" s="22">
        <f t="shared" si="24"/>
        <v>0</v>
      </c>
      <c r="AI59" s="22">
        <f t="shared" si="25"/>
        <v>0</v>
      </c>
      <c r="AJ59" s="22"/>
      <c r="AK59" s="22"/>
      <c r="AL59" s="22">
        <f t="shared" si="26"/>
        <v>0</v>
      </c>
      <c r="AM59" s="22"/>
      <c r="AN59" s="22"/>
      <c r="AO59" s="22">
        <f t="shared" si="27"/>
        <v>498.45</v>
      </c>
      <c r="AP59" s="22">
        <f t="shared" si="28"/>
        <v>498.45</v>
      </c>
      <c r="AQ59" s="22">
        <v>498.45</v>
      </c>
      <c r="AR59" s="22"/>
      <c r="AS59" s="22">
        <f t="shared" si="29"/>
        <v>0</v>
      </c>
      <c r="AT59" s="22"/>
      <c r="AU59" s="23"/>
      <c r="AV59" s="22">
        <f t="shared" si="30"/>
        <v>0</v>
      </c>
      <c r="AW59" s="22">
        <f t="shared" si="31"/>
        <v>0</v>
      </c>
      <c r="AX59" s="22"/>
      <c r="AY59" s="22"/>
      <c r="AZ59" s="22">
        <f t="shared" si="19"/>
        <v>0</v>
      </c>
      <c r="BA59" s="22"/>
      <c r="BB59" s="23"/>
      <c r="BC59" s="24"/>
      <c r="BD59" s="24"/>
      <c r="BE59" s="24"/>
    </row>
    <row r="60" spans="1:161" s="5" customFormat="1" ht="222" x14ac:dyDescent="0.25">
      <c r="A60" s="20">
        <v>46</v>
      </c>
      <c r="B60" s="21" t="s">
        <v>81</v>
      </c>
      <c r="C60" s="22">
        <f>D60+G60</f>
        <v>380</v>
      </c>
      <c r="D60" s="22">
        <f>+E60+F60</f>
        <v>380</v>
      </c>
      <c r="E60" s="22">
        <f t="shared" si="32"/>
        <v>380</v>
      </c>
      <c r="F60" s="22">
        <f t="shared" si="32"/>
        <v>0</v>
      </c>
      <c r="G60" s="22">
        <f>+H60+I60</f>
        <v>0</v>
      </c>
      <c r="H60" s="22">
        <f t="shared" si="33"/>
        <v>0</v>
      </c>
      <c r="I60" s="22">
        <f t="shared" si="33"/>
        <v>0</v>
      </c>
      <c r="J60" s="22">
        <f>K60+N60</f>
        <v>0</v>
      </c>
      <c r="K60" s="22">
        <f>+L60+M60</f>
        <v>0</v>
      </c>
      <c r="L60" s="22"/>
      <c r="M60" s="22"/>
      <c r="N60" s="22">
        <f>+O60+P60</f>
        <v>0</v>
      </c>
      <c r="O60" s="22"/>
      <c r="P60" s="22"/>
      <c r="Q60" s="22">
        <f t="shared" si="12"/>
        <v>380</v>
      </c>
      <c r="R60" s="22">
        <f t="shared" si="13"/>
        <v>380</v>
      </c>
      <c r="S60" s="22">
        <v>380</v>
      </c>
      <c r="T60" s="22"/>
      <c r="U60" s="22">
        <f t="shared" si="14"/>
        <v>0</v>
      </c>
      <c r="V60" s="22"/>
      <c r="W60" s="22"/>
      <c r="X60" s="22">
        <f t="shared" si="15"/>
        <v>0</v>
      </c>
      <c r="Y60" s="22">
        <f t="shared" si="16"/>
        <v>0</v>
      </c>
      <c r="Z60" s="22"/>
      <c r="AA60" s="22"/>
      <c r="AB60" s="22">
        <f t="shared" si="17"/>
        <v>0</v>
      </c>
      <c r="AC60" s="22"/>
      <c r="AD60" s="22"/>
      <c r="AE60" s="22">
        <f t="shared" si="22"/>
        <v>374.89699999999999</v>
      </c>
      <c r="AF60" s="22">
        <f t="shared" si="18"/>
        <v>374.89699999999999</v>
      </c>
      <c r="AG60" s="22">
        <f t="shared" si="23"/>
        <v>0</v>
      </c>
      <c r="AH60" s="22">
        <f t="shared" si="24"/>
        <v>0</v>
      </c>
      <c r="AI60" s="22">
        <f t="shared" si="25"/>
        <v>0</v>
      </c>
      <c r="AJ60" s="22"/>
      <c r="AK60" s="22"/>
      <c r="AL60" s="22">
        <f t="shared" si="26"/>
        <v>0</v>
      </c>
      <c r="AM60" s="22"/>
      <c r="AN60" s="22"/>
      <c r="AO60" s="22">
        <f t="shared" si="27"/>
        <v>374.89699999999999</v>
      </c>
      <c r="AP60" s="22">
        <f t="shared" si="28"/>
        <v>374.89699999999999</v>
      </c>
      <c r="AQ60" s="22">
        <v>374.89699999999999</v>
      </c>
      <c r="AR60" s="22"/>
      <c r="AS60" s="22">
        <f t="shared" si="29"/>
        <v>0</v>
      </c>
      <c r="AT60" s="22"/>
      <c r="AU60" s="23"/>
      <c r="AV60" s="22">
        <f t="shared" si="30"/>
        <v>0</v>
      </c>
      <c r="AW60" s="22">
        <f t="shared" si="31"/>
        <v>0</v>
      </c>
      <c r="AX60" s="22"/>
      <c r="AY60" s="22"/>
      <c r="AZ60" s="22">
        <f t="shared" si="19"/>
        <v>0</v>
      </c>
      <c r="BA60" s="22"/>
      <c r="BB60" s="23"/>
      <c r="BC60" s="24"/>
      <c r="BD60" s="24"/>
      <c r="BE60" s="24"/>
    </row>
    <row r="61" spans="1:161" s="5" customFormat="1" ht="219.75" customHeight="1" x14ac:dyDescent="0.25">
      <c r="A61" s="20">
        <v>47</v>
      </c>
      <c r="B61" s="21" t="s">
        <v>82</v>
      </c>
      <c r="C61" s="22">
        <f>D61+G61</f>
        <v>120</v>
      </c>
      <c r="D61" s="22">
        <f>+E61+F61</f>
        <v>120</v>
      </c>
      <c r="E61" s="22">
        <f t="shared" si="32"/>
        <v>120</v>
      </c>
      <c r="F61" s="22">
        <f t="shared" si="32"/>
        <v>0</v>
      </c>
      <c r="G61" s="22">
        <f>+H61+I61</f>
        <v>0</v>
      </c>
      <c r="H61" s="22">
        <f t="shared" si="33"/>
        <v>0</v>
      </c>
      <c r="I61" s="22">
        <f t="shared" si="33"/>
        <v>0</v>
      </c>
      <c r="J61" s="22">
        <f>K61+N61</f>
        <v>0</v>
      </c>
      <c r="K61" s="22">
        <f>+L61+M61</f>
        <v>0</v>
      </c>
      <c r="L61" s="22"/>
      <c r="M61" s="22"/>
      <c r="N61" s="22">
        <f>+O61+P61</f>
        <v>0</v>
      </c>
      <c r="O61" s="22"/>
      <c r="P61" s="22"/>
      <c r="Q61" s="22">
        <f t="shared" si="12"/>
        <v>120</v>
      </c>
      <c r="R61" s="22">
        <f t="shared" si="13"/>
        <v>120</v>
      </c>
      <c r="S61" s="22">
        <v>120</v>
      </c>
      <c r="T61" s="22"/>
      <c r="U61" s="22">
        <f t="shared" si="14"/>
        <v>0</v>
      </c>
      <c r="V61" s="22"/>
      <c r="W61" s="22"/>
      <c r="X61" s="22">
        <f t="shared" si="15"/>
        <v>0</v>
      </c>
      <c r="Y61" s="22">
        <f t="shared" si="16"/>
        <v>0</v>
      </c>
      <c r="Z61" s="22"/>
      <c r="AA61" s="22"/>
      <c r="AB61" s="22">
        <f t="shared" si="17"/>
        <v>0</v>
      </c>
      <c r="AC61" s="22"/>
      <c r="AD61" s="22"/>
      <c r="AE61" s="22">
        <f t="shared" si="22"/>
        <v>120</v>
      </c>
      <c r="AF61" s="22">
        <f t="shared" si="18"/>
        <v>120</v>
      </c>
      <c r="AG61" s="22">
        <f t="shared" si="23"/>
        <v>0</v>
      </c>
      <c r="AH61" s="22">
        <f t="shared" si="24"/>
        <v>0</v>
      </c>
      <c r="AI61" s="22">
        <f t="shared" si="25"/>
        <v>0</v>
      </c>
      <c r="AJ61" s="22"/>
      <c r="AK61" s="22"/>
      <c r="AL61" s="22">
        <f t="shared" si="26"/>
        <v>0</v>
      </c>
      <c r="AM61" s="22"/>
      <c r="AN61" s="22"/>
      <c r="AO61" s="22">
        <f t="shared" si="27"/>
        <v>120</v>
      </c>
      <c r="AP61" s="22">
        <f t="shared" si="28"/>
        <v>120</v>
      </c>
      <c r="AQ61" s="22">
        <v>120</v>
      </c>
      <c r="AR61" s="22"/>
      <c r="AS61" s="22">
        <f t="shared" si="29"/>
        <v>0</v>
      </c>
      <c r="AT61" s="22"/>
      <c r="AU61" s="23"/>
      <c r="AV61" s="22">
        <f t="shared" si="30"/>
        <v>0</v>
      </c>
      <c r="AW61" s="22">
        <f t="shared" si="31"/>
        <v>0</v>
      </c>
      <c r="AX61" s="22"/>
      <c r="AY61" s="22"/>
      <c r="AZ61" s="22">
        <f t="shared" si="19"/>
        <v>0</v>
      </c>
      <c r="BA61" s="22"/>
      <c r="BB61" s="23"/>
      <c r="BC61" s="24"/>
      <c r="BD61" s="24"/>
      <c r="BE61" s="24"/>
    </row>
    <row r="62" spans="1:161" s="5" customFormat="1" ht="51.75" customHeight="1" x14ac:dyDescent="0.25">
      <c r="A62" s="20">
        <v>48</v>
      </c>
      <c r="B62" s="21" t="s">
        <v>83</v>
      </c>
      <c r="C62" s="22">
        <f>D62+G62</f>
        <v>1000.5</v>
      </c>
      <c r="D62" s="22">
        <f>+E62+F62</f>
        <v>1000.5</v>
      </c>
      <c r="E62" s="22">
        <f t="shared" si="32"/>
        <v>500</v>
      </c>
      <c r="F62" s="22">
        <f t="shared" si="32"/>
        <v>500.5</v>
      </c>
      <c r="G62" s="22">
        <f>+H62+I62</f>
        <v>0</v>
      </c>
      <c r="H62" s="22">
        <f t="shared" si="33"/>
        <v>0</v>
      </c>
      <c r="I62" s="22">
        <f t="shared" si="33"/>
        <v>0</v>
      </c>
      <c r="J62" s="22">
        <f>K62+N62</f>
        <v>0</v>
      </c>
      <c r="K62" s="22">
        <f>+L62+M62</f>
        <v>0</v>
      </c>
      <c r="L62" s="22"/>
      <c r="M62" s="22"/>
      <c r="N62" s="22">
        <f>+O62+P62</f>
        <v>0</v>
      </c>
      <c r="O62" s="22"/>
      <c r="P62" s="22"/>
      <c r="Q62" s="22">
        <f t="shared" si="12"/>
        <v>1000.5</v>
      </c>
      <c r="R62" s="22">
        <f t="shared" si="13"/>
        <v>1000.5</v>
      </c>
      <c r="S62" s="22">
        <v>500</v>
      </c>
      <c r="T62" s="22">
        <f>1000-499.5</f>
        <v>500.5</v>
      </c>
      <c r="U62" s="22">
        <f t="shared" si="14"/>
        <v>0</v>
      </c>
      <c r="V62" s="22"/>
      <c r="W62" s="22"/>
      <c r="X62" s="22">
        <f t="shared" si="15"/>
        <v>0</v>
      </c>
      <c r="Y62" s="22">
        <f t="shared" si="16"/>
        <v>0</v>
      </c>
      <c r="Z62" s="22"/>
      <c r="AA62" s="22"/>
      <c r="AB62" s="22">
        <f t="shared" si="17"/>
        <v>0</v>
      </c>
      <c r="AC62" s="22"/>
      <c r="AD62" s="22"/>
      <c r="AE62" s="22">
        <f t="shared" si="22"/>
        <v>0</v>
      </c>
      <c r="AF62" s="22">
        <f t="shared" si="18"/>
        <v>0</v>
      </c>
      <c r="AG62" s="22">
        <f t="shared" si="23"/>
        <v>0</v>
      </c>
      <c r="AH62" s="22">
        <f t="shared" si="24"/>
        <v>0</v>
      </c>
      <c r="AI62" s="22">
        <f t="shared" si="25"/>
        <v>0</v>
      </c>
      <c r="AJ62" s="22"/>
      <c r="AK62" s="22"/>
      <c r="AL62" s="22">
        <f t="shared" si="26"/>
        <v>0</v>
      </c>
      <c r="AM62" s="22"/>
      <c r="AN62" s="22"/>
      <c r="AO62" s="22">
        <f t="shared" si="27"/>
        <v>0</v>
      </c>
      <c r="AP62" s="22">
        <f t="shared" si="28"/>
        <v>0</v>
      </c>
      <c r="AQ62" s="22"/>
      <c r="AR62" s="22"/>
      <c r="AS62" s="22">
        <f t="shared" si="29"/>
        <v>0</v>
      </c>
      <c r="AT62" s="22"/>
      <c r="AU62" s="23"/>
      <c r="AV62" s="22">
        <f t="shared" si="30"/>
        <v>0</v>
      </c>
      <c r="AW62" s="22">
        <f t="shared" si="31"/>
        <v>0</v>
      </c>
      <c r="AX62" s="22"/>
      <c r="AY62" s="22"/>
      <c r="AZ62" s="22">
        <f t="shared" si="19"/>
        <v>0</v>
      </c>
      <c r="BA62" s="22"/>
      <c r="BB62" s="23"/>
      <c r="BC62" s="24"/>
      <c r="BD62" s="24"/>
      <c r="BE62" s="24"/>
    </row>
    <row r="63" spans="1:161" s="5" customFormat="1" ht="36.75" hidden="1" customHeight="1" x14ac:dyDescent="0.25">
      <c r="A63" s="20">
        <v>49</v>
      </c>
      <c r="B63" s="21" t="s">
        <v>69</v>
      </c>
      <c r="C63" s="22">
        <f t="shared" si="4"/>
        <v>0</v>
      </c>
      <c r="D63" s="22">
        <f t="shared" si="5"/>
        <v>0</v>
      </c>
      <c r="E63" s="22">
        <f t="shared" si="6"/>
        <v>0</v>
      </c>
      <c r="F63" s="22">
        <f t="shared" si="6"/>
        <v>0</v>
      </c>
      <c r="G63" s="22">
        <f t="shared" si="7"/>
        <v>0</v>
      </c>
      <c r="H63" s="22">
        <f t="shared" si="8"/>
        <v>0</v>
      </c>
      <c r="I63" s="22">
        <f t="shared" si="8"/>
        <v>0</v>
      </c>
      <c r="J63" s="22">
        <f t="shared" si="9"/>
        <v>0</v>
      </c>
      <c r="K63" s="22">
        <f t="shared" si="10"/>
        <v>0</v>
      </c>
      <c r="L63" s="22"/>
      <c r="M63" s="22"/>
      <c r="N63" s="22">
        <f t="shared" si="11"/>
        <v>0</v>
      </c>
      <c r="O63" s="22"/>
      <c r="P63" s="22"/>
      <c r="Q63" s="22">
        <f t="shared" si="12"/>
        <v>0</v>
      </c>
      <c r="R63" s="22">
        <f t="shared" si="13"/>
        <v>0</v>
      </c>
      <c r="S63" s="22"/>
      <c r="T63" s="22"/>
      <c r="U63" s="22">
        <f t="shared" si="14"/>
        <v>0</v>
      </c>
      <c r="V63" s="22"/>
      <c r="W63" s="22"/>
      <c r="X63" s="22">
        <f t="shared" si="15"/>
        <v>0</v>
      </c>
      <c r="Y63" s="22">
        <f t="shared" si="16"/>
        <v>0</v>
      </c>
      <c r="Z63" s="22"/>
      <c r="AA63" s="22"/>
      <c r="AB63" s="22">
        <f t="shared" si="17"/>
        <v>0</v>
      </c>
      <c r="AC63" s="22"/>
      <c r="AD63" s="22"/>
      <c r="AE63" s="22">
        <f t="shared" si="22"/>
        <v>0</v>
      </c>
      <c r="AF63" s="22">
        <f t="shared" si="18"/>
        <v>0</v>
      </c>
      <c r="AG63" s="22">
        <f t="shared" si="23"/>
        <v>0</v>
      </c>
      <c r="AH63" s="22">
        <f>AI63+AL63</f>
        <v>0</v>
      </c>
      <c r="AI63" s="22">
        <f>+AJ63</f>
        <v>0</v>
      </c>
      <c r="AJ63" s="22"/>
      <c r="AK63" s="22"/>
      <c r="AL63" s="22">
        <f t="shared" si="26"/>
        <v>0</v>
      </c>
      <c r="AM63" s="22"/>
      <c r="AN63" s="22"/>
      <c r="AO63" s="22">
        <f t="shared" si="27"/>
        <v>0</v>
      </c>
      <c r="AP63" s="22">
        <f t="shared" si="28"/>
        <v>0</v>
      </c>
      <c r="AQ63" s="22"/>
      <c r="AR63" s="22"/>
      <c r="AS63" s="22">
        <f t="shared" si="29"/>
        <v>0</v>
      </c>
      <c r="AT63" s="22"/>
      <c r="AU63" s="23"/>
      <c r="AV63" s="22">
        <f t="shared" si="30"/>
        <v>0</v>
      </c>
      <c r="AW63" s="22">
        <f t="shared" si="31"/>
        <v>0</v>
      </c>
      <c r="AX63" s="22"/>
      <c r="AY63" s="22"/>
      <c r="AZ63" s="22">
        <f t="shared" si="19"/>
        <v>0</v>
      </c>
      <c r="BA63" s="22"/>
      <c r="BB63" s="23"/>
      <c r="BC63" s="24" t="e">
        <f t="shared" si="20"/>
        <v>#DIV/0!</v>
      </c>
      <c r="BD63" s="24"/>
      <c r="BE63" s="24" t="e">
        <f t="shared" si="21"/>
        <v>#DIV/0!</v>
      </c>
    </row>
    <row r="64" spans="1:161" s="5" customFormat="1" ht="36.75" customHeight="1" x14ac:dyDescent="0.25">
      <c r="A64" s="8" t="s">
        <v>3</v>
      </c>
      <c r="B64" s="17" t="s">
        <v>36</v>
      </c>
      <c r="C64" s="18">
        <f>SUM(C65:C74)</f>
        <v>727106.5</v>
      </c>
      <c r="D64" s="18">
        <f t="shared" ref="D64:AD64" si="34">SUM(D65:D74)</f>
        <v>429960.5</v>
      </c>
      <c r="E64" s="18">
        <f t="shared" si="34"/>
        <v>360461</v>
      </c>
      <c r="F64" s="18">
        <f t="shared" si="34"/>
        <v>69499.5</v>
      </c>
      <c r="G64" s="18">
        <f t="shared" si="34"/>
        <v>297146</v>
      </c>
      <c r="H64" s="18">
        <f t="shared" si="34"/>
        <v>297146</v>
      </c>
      <c r="I64" s="18">
        <f t="shared" si="34"/>
        <v>0</v>
      </c>
      <c r="J64" s="18">
        <f t="shared" si="34"/>
        <v>202645</v>
      </c>
      <c r="K64" s="18">
        <f t="shared" si="34"/>
        <v>76378</v>
      </c>
      <c r="L64" s="18">
        <f t="shared" si="34"/>
        <v>76378</v>
      </c>
      <c r="M64" s="18">
        <f t="shared" si="34"/>
        <v>0</v>
      </c>
      <c r="N64" s="18">
        <f t="shared" si="34"/>
        <v>126267</v>
      </c>
      <c r="O64" s="18">
        <f t="shared" si="34"/>
        <v>126267</v>
      </c>
      <c r="P64" s="18">
        <f t="shared" si="34"/>
        <v>0</v>
      </c>
      <c r="Q64" s="18">
        <f t="shared" si="34"/>
        <v>182156.5</v>
      </c>
      <c r="R64" s="18">
        <f t="shared" si="34"/>
        <v>163359.5</v>
      </c>
      <c r="S64" s="18">
        <f t="shared" si="34"/>
        <v>93860</v>
      </c>
      <c r="T64" s="18">
        <f t="shared" si="34"/>
        <v>69499.5</v>
      </c>
      <c r="U64" s="18">
        <f t="shared" si="34"/>
        <v>18797</v>
      </c>
      <c r="V64" s="18">
        <f t="shared" si="34"/>
        <v>18797</v>
      </c>
      <c r="W64" s="18">
        <f t="shared" si="34"/>
        <v>0</v>
      </c>
      <c r="X64" s="18">
        <f t="shared" si="34"/>
        <v>342305</v>
      </c>
      <c r="Y64" s="18">
        <f t="shared" si="34"/>
        <v>190223</v>
      </c>
      <c r="Z64" s="18">
        <f t="shared" si="34"/>
        <v>190223</v>
      </c>
      <c r="AA64" s="18">
        <f t="shared" si="34"/>
        <v>0</v>
      </c>
      <c r="AB64" s="18">
        <f t="shared" si="34"/>
        <v>152082</v>
      </c>
      <c r="AC64" s="18">
        <f t="shared" si="34"/>
        <v>152082</v>
      </c>
      <c r="AD64" s="18">
        <f t="shared" si="34"/>
        <v>0</v>
      </c>
      <c r="AE64" s="18">
        <f>SUM(AE65:AE74)</f>
        <v>784897.6753</v>
      </c>
      <c r="AF64" s="18">
        <f t="shared" ref="AF64:AZ64" si="35">SUM(AF65:AF74)</f>
        <v>657827.06115800003</v>
      </c>
      <c r="AG64" s="18">
        <f t="shared" si="35"/>
        <v>127070.61414200001</v>
      </c>
      <c r="AH64" s="18">
        <f t="shared" si="35"/>
        <v>235361.81534600002</v>
      </c>
      <c r="AI64" s="18">
        <f t="shared" si="35"/>
        <v>170639.33521400002</v>
      </c>
      <c r="AJ64" s="18">
        <f t="shared" si="35"/>
        <v>170639.33521400002</v>
      </c>
      <c r="AK64" s="18">
        <f t="shared" si="35"/>
        <v>0</v>
      </c>
      <c r="AL64" s="18">
        <f t="shared" si="35"/>
        <v>64722.480132000004</v>
      </c>
      <c r="AM64" s="18">
        <f t="shared" si="35"/>
        <v>64722.480132000004</v>
      </c>
      <c r="AN64" s="18">
        <f t="shared" si="35"/>
        <v>0</v>
      </c>
      <c r="AO64" s="18">
        <f t="shared" si="35"/>
        <v>245407.65758600002</v>
      </c>
      <c r="AP64" s="18">
        <f t="shared" si="35"/>
        <v>233601.63364499999</v>
      </c>
      <c r="AQ64" s="18">
        <f t="shared" si="35"/>
        <v>154692.566445</v>
      </c>
      <c r="AR64" s="18">
        <f t="shared" si="35"/>
        <v>78909.06719999999</v>
      </c>
      <c r="AS64" s="18">
        <f t="shared" si="35"/>
        <v>11806.023940999999</v>
      </c>
      <c r="AT64" s="18">
        <f t="shared" si="35"/>
        <v>11806.023940999999</v>
      </c>
      <c r="AU64" s="18">
        <f t="shared" si="35"/>
        <v>0</v>
      </c>
      <c r="AV64" s="18">
        <f t="shared" si="35"/>
        <v>304128.202368</v>
      </c>
      <c r="AW64" s="18">
        <f t="shared" si="35"/>
        <v>253586.09229900001</v>
      </c>
      <c r="AX64" s="18">
        <f t="shared" si="35"/>
        <v>253586.09229900001</v>
      </c>
      <c r="AY64" s="18">
        <f t="shared" si="35"/>
        <v>0</v>
      </c>
      <c r="AZ64" s="18">
        <f t="shared" si="35"/>
        <v>50542.110068999995</v>
      </c>
      <c r="BA64" s="18">
        <v>50542.241201999997</v>
      </c>
      <c r="BB64" s="18"/>
      <c r="BC64" s="19">
        <f t="shared" si="20"/>
        <v>1.0794810324209727</v>
      </c>
      <c r="BD64" s="19">
        <v>0.93731385738588036</v>
      </c>
      <c r="BE64" s="19">
        <f t="shared" si="21"/>
        <v>0.42763696681765867</v>
      </c>
      <c r="BF64" s="7"/>
      <c r="BG64" s="7"/>
      <c r="BH64" s="7"/>
      <c r="BI64" s="7"/>
      <c r="BJ64" s="7"/>
      <c r="BK64" s="7">
        <f>SUM(AM65:AM74)</f>
        <v>64722.480132000004</v>
      </c>
      <c r="BL64" s="7"/>
      <c r="BM64" s="7">
        <f>+AM64-BK64</f>
        <v>0</v>
      </c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</row>
    <row r="65" spans="1:57" s="5" customFormat="1" ht="44.25" customHeight="1" x14ac:dyDescent="0.25">
      <c r="A65" s="25">
        <v>1</v>
      </c>
      <c r="B65" s="21" t="s">
        <v>70</v>
      </c>
      <c r="C65" s="22">
        <f t="shared" si="4"/>
        <v>5107</v>
      </c>
      <c r="D65" s="22">
        <f t="shared" si="5"/>
        <v>0</v>
      </c>
      <c r="E65" s="22">
        <f t="shared" si="6"/>
        <v>0</v>
      </c>
      <c r="F65" s="22">
        <f t="shared" si="6"/>
        <v>0</v>
      </c>
      <c r="G65" s="22">
        <f t="shared" si="7"/>
        <v>5107</v>
      </c>
      <c r="H65" s="22">
        <f t="shared" si="8"/>
        <v>5107</v>
      </c>
      <c r="I65" s="22">
        <v>0</v>
      </c>
      <c r="J65" s="22">
        <f t="shared" si="9"/>
        <v>5107</v>
      </c>
      <c r="K65" s="22">
        <f t="shared" si="10"/>
        <v>0</v>
      </c>
      <c r="L65" s="22"/>
      <c r="M65" s="22"/>
      <c r="N65" s="22">
        <f t="shared" si="11"/>
        <v>5107</v>
      </c>
      <c r="O65" s="22">
        <v>5107</v>
      </c>
      <c r="P65" s="22"/>
      <c r="Q65" s="22">
        <f t="shared" si="12"/>
        <v>0</v>
      </c>
      <c r="R65" s="22">
        <f t="shared" si="13"/>
        <v>0</v>
      </c>
      <c r="S65" s="22"/>
      <c r="T65" s="22"/>
      <c r="U65" s="22">
        <f t="shared" si="14"/>
        <v>0</v>
      </c>
      <c r="V65" s="22"/>
      <c r="W65" s="22"/>
      <c r="X65" s="22">
        <f t="shared" si="15"/>
        <v>0</v>
      </c>
      <c r="Y65" s="22">
        <f t="shared" si="16"/>
        <v>0</v>
      </c>
      <c r="Z65" s="22"/>
      <c r="AA65" s="22"/>
      <c r="AB65" s="22">
        <f t="shared" si="17"/>
        <v>0</v>
      </c>
      <c r="AC65" s="22"/>
      <c r="AD65" s="22"/>
      <c r="AE65" s="22">
        <f>AF65+AG65</f>
        <v>1477.623</v>
      </c>
      <c r="AF65" s="22">
        <f t="shared" si="18"/>
        <v>0</v>
      </c>
      <c r="AG65" s="22">
        <f t="shared" si="23"/>
        <v>1477.623</v>
      </c>
      <c r="AH65" s="22">
        <f>AI65+AL65</f>
        <v>1477.623</v>
      </c>
      <c r="AI65" s="22">
        <f t="shared" ref="AI65:AI74" si="36">+AJ65</f>
        <v>0</v>
      </c>
      <c r="AJ65" s="22"/>
      <c r="AK65" s="22"/>
      <c r="AL65" s="22">
        <f t="shared" si="26"/>
        <v>1477.623</v>
      </c>
      <c r="AM65" s="22">
        <v>1477.623</v>
      </c>
      <c r="AN65" s="22"/>
      <c r="AO65" s="22">
        <f t="shared" si="27"/>
        <v>0</v>
      </c>
      <c r="AP65" s="22">
        <f t="shared" si="28"/>
        <v>0</v>
      </c>
      <c r="AQ65" s="22"/>
      <c r="AR65" s="22"/>
      <c r="AS65" s="22">
        <f t="shared" si="29"/>
        <v>0</v>
      </c>
      <c r="AT65" s="22"/>
      <c r="AU65" s="25"/>
      <c r="AV65" s="22">
        <f t="shared" si="30"/>
        <v>0</v>
      </c>
      <c r="AW65" s="22">
        <f t="shared" si="31"/>
        <v>0</v>
      </c>
      <c r="AX65" s="22"/>
      <c r="AY65" s="22"/>
      <c r="AZ65" s="22">
        <f>+BA65+BB65</f>
        <v>0</v>
      </c>
      <c r="BA65" s="22"/>
      <c r="BB65" s="25"/>
      <c r="BC65" s="24">
        <v>0.24593928128872367</v>
      </c>
      <c r="BD65" s="24"/>
      <c r="BE65" s="24">
        <v>0.24593928128872367</v>
      </c>
    </row>
    <row r="66" spans="1:57" s="5" customFormat="1" ht="44.25" customHeight="1" x14ac:dyDescent="0.25">
      <c r="A66" s="25">
        <v>2</v>
      </c>
      <c r="B66" s="21" t="s">
        <v>43</v>
      </c>
      <c r="C66" s="22">
        <f t="shared" si="4"/>
        <v>3733</v>
      </c>
      <c r="D66" s="22">
        <f t="shared" si="5"/>
        <v>490</v>
      </c>
      <c r="E66" s="22">
        <f t="shared" si="6"/>
        <v>375</v>
      </c>
      <c r="F66" s="22">
        <f t="shared" si="6"/>
        <v>115</v>
      </c>
      <c r="G66" s="22">
        <f t="shared" si="7"/>
        <v>3243</v>
      </c>
      <c r="H66" s="22">
        <f t="shared" si="8"/>
        <v>3243</v>
      </c>
      <c r="I66" s="22">
        <v>0</v>
      </c>
      <c r="J66" s="22">
        <f t="shared" si="9"/>
        <v>3133</v>
      </c>
      <c r="K66" s="22">
        <f t="shared" si="10"/>
        <v>0</v>
      </c>
      <c r="L66" s="22"/>
      <c r="M66" s="22"/>
      <c r="N66" s="22">
        <f t="shared" si="11"/>
        <v>3133</v>
      </c>
      <c r="O66" s="26">
        <v>3133</v>
      </c>
      <c r="P66" s="26"/>
      <c r="Q66" s="22">
        <f t="shared" si="12"/>
        <v>600</v>
      </c>
      <c r="R66" s="22">
        <f t="shared" si="13"/>
        <v>490</v>
      </c>
      <c r="S66" s="22">
        <v>375</v>
      </c>
      <c r="T66" s="22">
        <v>115</v>
      </c>
      <c r="U66" s="22">
        <f t="shared" si="14"/>
        <v>110</v>
      </c>
      <c r="V66" s="26">
        <v>110</v>
      </c>
      <c r="W66" s="26"/>
      <c r="X66" s="22">
        <f t="shared" si="15"/>
        <v>0</v>
      </c>
      <c r="Y66" s="22">
        <f t="shared" si="16"/>
        <v>0</v>
      </c>
      <c r="Z66" s="22"/>
      <c r="AA66" s="22"/>
      <c r="AB66" s="22">
        <f t="shared" si="17"/>
        <v>0</v>
      </c>
      <c r="AC66" s="26"/>
      <c r="AD66" s="26"/>
      <c r="AE66" s="22">
        <f t="shared" si="22"/>
        <v>2078.5525000000002</v>
      </c>
      <c r="AF66" s="22">
        <f t="shared" si="18"/>
        <v>295.80650000000003</v>
      </c>
      <c r="AG66" s="22">
        <f t="shared" si="23"/>
        <v>1782.7460000000001</v>
      </c>
      <c r="AH66" s="22">
        <f t="shared" ref="AH66:AH74" si="37">AI66+AL66</f>
        <v>1672.7460000000001</v>
      </c>
      <c r="AI66" s="22">
        <f t="shared" si="36"/>
        <v>0</v>
      </c>
      <c r="AJ66" s="22"/>
      <c r="AK66" s="22"/>
      <c r="AL66" s="22">
        <f t="shared" si="26"/>
        <v>1672.7460000000001</v>
      </c>
      <c r="AM66" s="22">
        <v>1672.7460000000001</v>
      </c>
      <c r="AN66" s="22"/>
      <c r="AO66" s="22">
        <f t="shared" si="27"/>
        <v>405.80650000000003</v>
      </c>
      <c r="AP66" s="22">
        <f t="shared" si="28"/>
        <v>295.80650000000003</v>
      </c>
      <c r="AQ66" s="22">
        <v>295.80650000000003</v>
      </c>
      <c r="AR66" s="22"/>
      <c r="AS66" s="22">
        <f t="shared" si="29"/>
        <v>110</v>
      </c>
      <c r="AT66" s="26">
        <v>110</v>
      </c>
      <c r="AU66" s="25"/>
      <c r="AV66" s="22">
        <f t="shared" si="30"/>
        <v>0</v>
      </c>
      <c r="AW66" s="22">
        <f t="shared" si="31"/>
        <v>0</v>
      </c>
      <c r="AX66" s="22"/>
      <c r="AY66" s="22"/>
      <c r="AZ66" s="22">
        <f t="shared" ref="AZ66:AZ74" si="38">+BA66+BB66</f>
        <v>0</v>
      </c>
      <c r="BA66" s="26"/>
      <c r="BB66" s="25"/>
      <c r="BC66" s="24">
        <v>0.3428863982436352</v>
      </c>
      <c r="BD66" s="24">
        <v>0.93731385738588036</v>
      </c>
      <c r="BE66" s="24">
        <v>0.10692177827799662</v>
      </c>
    </row>
    <row r="67" spans="1:57" s="5" customFormat="1" ht="44.25" customHeight="1" x14ac:dyDescent="0.25">
      <c r="A67" s="25">
        <v>3</v>
      </c>
      <c r="B67" s="21" t="s">
        <v>40</v>
      </c>
      <c r="C67" s="22">
        <f t="shared" si="4"/>
        <v>72713</v>
      </c>
      <c r="D67" s="22">
        <f t="shared" si="5"/>
        <v>58314</v>
      </c>
      <c r="E67" s="22">
        <f t="shared" si="6"/>
        <v>44463</v>
      </c>
      <c r="F67" s="22">
        <f t="shared" si="6"/>
        <v>13851</v>
      </c>
      <c r="G67" s="22">
        <f t="shared" si="7"/>
        <v>14399</v>
      </c>
      <c r="H67" s="22">
        <f t="shared" si="8"/>
        <v>14399</v>
      </c>
      <c r="I67" s="22">
        <v>0</v>
      </c>
      <c r="J67" s="22">
        <f t="shared" si="9"/>
        <v>19884</v>
      </c>
      <c r="K67" s="22">
        <f t="shared" si="10"/>
        <v>9700</v>
      </c>
      <c r="L67" s="22">
        <v>9700</v>
      </c>
      <c r="M67" s="22"/>
      <c r="N67" s="22">
        <f t="shared" si="11"/>
        <v>10184</v>
      </c>
      <c r="O67" s="22">
        <v>10184</v>
      </c>
      <c r="P67" s="22"/>
      <c r="Q67" s="22">
        <f t="shared" si="12"/>
        <v>52829</v>
      </c>
      <c r="R67" s="22">
        <f t="shared" si="13"/>
        <v>48614</v>
      </c>
      <c r="S67" s="22">
        <v>34763</v>
      </c>
      <c r="T67" s="22">
        <v>13851</v>
      </c>
      <c r="U67" s="22">
        <f t="shared" si="14"/>
        <v>4215</v>
      </c>
      <c r="V67" s="22">
        <v>4215</v>
      </c>
      <c r="W67" s="22"/>
      <c r="X67" s="22">
        <f t="shared" si="15"/>
        <v>0</v>
      </c>
      <c r="Y67" s="22">
        <f t="shared" si="16"/>
        <v>0</v>
      </c>
      <c r="Z67" s="22"/>
      <c r="AA67" s="22"/>
      <c r="AB67" s="22">
        <f t="shared" si="17"/>
        <v>0</v>
      </c>
      <c r="AC67" s="22"/>
      <c r="AD67" s="22"/>
      <c r="AE67" s="22">
        <f t="shared" si="22"/>
        <v>86766.0524</v>
      </c>
      <c r="AF67" s="22">
        <f t="shared" si="18"/>
        <v>82814.706000000006</v>
      </c>
      <c r="AG67" s="22">
        <f t="shared" si="23"/>
        <v>3951.3463999999994</v>
      </c>
      <c r="AH67" s="22">
        <f t="shared" si="37"/>
        <v>24112.426500000001</v>
      </c>
      <c r="AI67" s="22">
        <f t="shared" si="36"/>
        <v>22029.292000000001</v>
      </c>
      <c r="AJ67" s="22">
        <v>22029.292000000001</v>
      </c>
      <c r="AK67" s="22"/>
      <c r="AL67" s="22">
        <f t="shared" si="26"/>
        <v>2083.1344999999997</v>
      </c>
      <c r="AM67" s="22">
        <v>2083.1344999999997</v>
      </c>
      <c r="AN67" s="22"/>
      <c r="AO67" s="22">
        <f t="shared" si="27"/>
        <v>62653.625900000006</v>
      </c>
      <c r="AP67" s="22">
        <f t="shared" si="28"/>
        <v>60785.414000000004</v>
      </c>
      <c r="AQ67" s="22">
        <v>43621.201000000001</v>
      </c>
      <c r="AR67" s="22">
        <v>17164.213</v>
      </c>
      <c r="AS67" s="22">
        <f t="shared" si="29"/>
        <v>1868.2119</v>
      </c>
      <c r="AT67" s="22">
        <v>1868.2119</v>
      </c>
      <c r="AU67" s="25"/>
      <c r="AV67" s="22">
        <f t="shared" si="30"/>
        <v>0</v>
      </c>
      <c r="AW67" s="22">
        <f t="shared" si="31"/>
        <v>0</v>
      </c>
      <c r="AX67" s="22"/>
      <c r="AY67" s="22"/>
      <c r="AZ67" s="22">
        <f t="shared" si="38"/>
        <v>0</v>
      </c>
      <c r="BA67" s="22"/>
      <c r="BB67" s="25"/>
      <c r="BC67" s="24">
        <v>0.46408731448028695</v>
      </c>
      <c r="BD67" s="24">
        <v>0.44133625918441632</v>
      </c>
      <c r="BE67" s="24">
        <v>0.60146204028743078</v>
      </c>
    </row>
    <row r="68" spans="1:57" s="5" customFormat="1" ht="44.25" customHeight="1" x14ac:dyDescent="0.25">
      <c r="A68" s="25">
        <v>4</v>
      </c>
      <c r="B68" s="21" t="s">
        <v>42</v>
      </c>
      <c r="C68" s="22">
        <f t="shared" si="4"/>
        <v>64239</v>
      </c>
      <c r="D68" s="22">
        <f t="shared" si="5"/>
        <v>51364</v>
      </c>
      <c r="E68" s="22">
        <f t="shared" si="6"/>
        <v>40622</v>
      </c>
      <c r="F68" s="22">
        <f t="shared" si="6"/>
        <v>10742</v>
      </c>
      <c r="G68" s="22">
        <f t="shared" si="7"/>
        <v>12875</v>
      </c>
      <c r="H68" s="22">
        <f t="shared" si="8"/>
        <v>12875</v>
      </c>
      <c r="I68" s="22">
        <v>0</v>
      </c>
      <c r="J68" s="22">
        <f t="shared" si="9"/>
        <v>10656</v>
      </c>
      <c r="K68" s="22">
        <f t="shared" si="10"/>
        <v>2500</v>
      </c>
      <c r="L68" s="22">
        <v>2500</v>
      </c>
      <c r="M68" s="22"/>
      <c r="N68" s="22">
        <f t="shared" si="11"/>
        <v>8156</v>
      </c>
      <c r="O68" s="26">
        <v>8156</v>
      </c>
      <c r="P68" s="26"/>
      <c r="Q68" s="22">
        <f t="shared" si="12"/>
        <v>53583</v>
      </c>
      <c r="R68" s="22">
        <f t="shared" si="13"/>
        <v>48864</v>
      </c>
      <c r="S68" s="22">
        <v>38122</v>
      </c>
      <c r="T68" s="22">
        <v>10742</v>
      </c>
      <c r="U68" s="22">
        <f t="shared" si="14"/>
        <v>4719</v>
      </c>
      <c r="V68" s="26">
        <v>4719</v>
      </c>
      <c r="W68" s="26"/>
      <c r="X68" s="22">
        <f t="shared" si="15"/>
        <v>0</v>
      </c>
      <c r="Y68" s="22">
        <f t="shared" si="16"/>
        <v>0</v>
      </c>
      <c r="Z68" s="22"/>
      <c r="AA68" s="22"/>
      <c r="AB68" s="22">
        <f t="shared" si="17"/>
        <v>0</v>
      </c>
      <c r="AC68" s="26"/>
      <c r="AD68" s="26"/>
      <c r="AE68" s="22">
        <f t="shared" si="22"/>
        <v>85115.432132000002</v>
      </c>
      <c r="AF68" s="22">
        <f t="shared" si="18"/>
        <v>80967.806899999996</v>
      </c>
      <c r="AG68" s="22">
        <f t="shared" si="23"/>
        <v>4147.6252320000003</v>
      </c>
      <c r="AH68" s="22">
        <f t="shared" si="37"/>
        <v>7242.3935320000001</v>
      </c>
      <c r="AI68" s="22">
        <f t="shared" si="36"/>
        <v>4866.8729999999996</v>
      </c>
      <c r="AJ68" s="22">
        <v>4866.8729999999996</v>
      </c>
      <c r="AK68" s="22"/>
      <c r="AL68" s="22">
        <f t="shared" si="26"/>
        <v>2375.520532</v>
      </c>
      <c r="AM68" s="22">
        <v>2375.520532</v>
      </c>
      <c r="AN68" s="22"/>
      <c r="AO68" s="22">
        <f t="shared" si="27"/>
        <v>77873.0386</v>
      </c>
      <c r="AP68" s="22">
        <f t="shared" si="28"/>
        <v>76100.933900000004</v>
      </c>
      <c r="AQ68" s="22">
        <v>55812.4709</v>
      </c>
      <c r="AR68" s="22">
        <v>20288.463</v>
      </c>
      <c r="AS68" s="22">
        <f t="shared" si="29"/>
        <v>1772.1046999999999</v>
      </c>
      <c r="AT68" s="26">
        <v>1772.1046999999999</v>
      </c>
      <c r="AU68" s="25"/>
      <c r="AV68" s="22">
        <f t="shared" si="30"/>
        <v>0</v>
      </c>
      <c r="AW68" s="22">
        <f t="shared" si="31"/>
        <v>0</v>
      </c>
      <c r="AX68" s="22"/>
      <c r="AY68" s="22"/>
      <c r="AZ68" s="22">
        <f t="shared" si="38"/>
        <v>0</v>
      </c>
      <c r="BA68" s="26"/>
      <c r="BB68" s="25"/>
      <c r="BC68" s="24">
        <v>0.30068213666749671</v>
      </c>
      <c r="BD68" s="24">
        <v>0.23576500217020921</v>
      </c>
      <c r="BE68" s="24">
        <v>0.6499836689587426</v>
      </c>
    </row>
    <row r="69" spans="1:57" s="5" customFormat="1" ht="44.25" customHeight="1" x14ac:dyDescent="0.25">
      <c r="A69" s="25">
        <v>5</v>
      </c>
      <c r="B69" s="21" t="s">
        <v>39</v>
      </c>
      <c r="C69" s="22">
        <f t="shared" si="4"/>
        <v>56126</v>
      </c>
      <c r="D69" s="22">
        <f t="shared" si="5"/>
        <v>38343</v>
      </c>
      <c r="E69" s="22">
        <f t="shared" si="6"/>
        <v>19682</v>
      </c>
      <c r="F69" s="22">
        <f t="shared" si="6"/>
        <v>18661</v>
      </c>
      <c r="G69" s="22">
        <f t="shared" si="7"/>
        <v>17783</v>
      </c>
      <c r="H69" s="22">
        <f t="shared" si="8"/>
        <v>17783</v>
      </c>
      <c r="I69" s="22">
        <v>0</v>
      </c>
      <c r="J69" s="22">
        <f t="shared" si="9"/>
        <v>14538</v>
      </c>
      <c r="K69" s="22">
        <f t="shared" si="10"/>
        <v>5500</v>
      </c>
      <c r="L69" s="22">
        <v>5500</v>
      </c>
      <c r="M69" s="22"/>
      <c r="N69" s="22">
        <f t="shared" si="11"/>
        <v>9038</v>
      </c>
      <c r="O69" s="22">
        <v>9038</v>
      </c>
      <c r="P69" s="22"/>
      <c r="Q69" s="22">
        <f t="shared" si="12"/>
        <v>28464</v>
      </c>
      <c r="R69" s="22">
        <f t="shared" si="13"/>
        <v>25786</v>
      </c>
      <c r="S69" s="22">
        <v>7125</v>
      </c>
      <c r="T69" s="22">
        <v>18661</v>
      </c>
      <c r="U69" s="22">
        <f t="shared" si="14"/>
        <v>2678</v>
      </c>
      <c r="V69" s="22">
        <v>2678</v>
      </c>
      <c r="W69" s="22"/>
      <c r="X69" s="22">
        <f t="shared" si="15"/>
        <v>13124</v>
      </c>
      <c r="Y69" s="22">
        <f t="shared" si="16"/>
        <v>7057</v>
      </c>
      <c r="Z69" s="22">
        <v>7057</v>
      </c>
      <c r="AA69" s="22"/>
      <c r="AB69" s="22">
        <f t="shared" si="17"/>
        <v>6067</v>
      </c>
      <c r="AC69" s="22">
        <v>6067</v>
      </c>
      <c r="AD69" s="22"/>
      <c r="AE69" s="22">
        <f t="shared" si="22"/>
        <v>73323.696200000006</v>
      </c>
      <c r="AF69" s="22">
        <f t="shared" si="18"/>
        <v>58350.245999999999</v>
      </c>
      <c r="AG69" s="22">
        <f t="shared" si="23"/>
        <v>14973.450199999999</v>
      </c>
      <c r="AH69" s="22">
        <f t="shared" si="37"/>
        <v>19427.5072</v>
      </c>
      <c r="AI69" s="22">
        <f t="shared" si="36"/>
        <v>11490.630999999999</v>
      </c>
      <c r="AJ69" s="22">
        <v>11490.630999999999</v>
      </c>
      <c r="AK69" s="22"/>
      <c r="AL69" s="22">
        <f t="shared" si="26"/>
        <v>7936.8761999999997</v>
      </c>
      <c r="AM69" s="22">
        <v>7936.8761999999997</v>
      </c>
      <c r="AN69" s="22"/>
      <c r="AO69" s="22">
        <f t="shared" si="27"/>
        <v>34972.5</v>
      </c>
      <c r="AP69" s="22">
        <f t="shared" si="28"/>
        <v>31936</v>
      </c>
      <c r="AQ69" s="22">
        <v>16891.523000000001</v>
      </c>
      <c r="AR69" s="22">
        <v>15044.477000000001</v>
      </c>
      <c r="AS69" s="22">
        <f t="shared" si="29"/>
        <v>3036.5</v>
      </c>
      <c r="AT69" s="22">
        <v>3036.5</v>
      </c>
      <c r="AU69" s="25"/>
      <c r="AV69" s="22">
        <f t="shared" si="30"/>
        <v>18923.688999999998</v>
      </c>
      <c r="AW69" s="22">
        <f t="shared" si="31"/>
        <v>14923.615</v>
      </c>
      <c r="AX69" s="22">
        <v>14923.615</v>
      </c>
      <c r="AY69" s="22"/>
      <c r="AZ69" s="22">
        <f t="shared" si="38"/>
        <v>4000.0740000000001</v>
      </c>
      <c r="BA69" s="22">
        <v>4000.0740000000001</v>
      </c>
      <c r="BB69" s="25"/>
      <c r="BC69" s="24">
        <v>0.31864331385883132</v>
      </c>
      <c r="BD69" s="24">
        <v>0.29040599955650886</v>
      </c>
      <c r="BE69" s="24">
        <v>0.4221877864757525</v>
      </c>
    </row>
    <row r="70" spans="1:57" s="5" customFormat="1" ht="44.25" customHeight="1" x14ac:dyDescent="0.25">
      <c r="A70" s="25">
        <v>6</v>
      </c>
      <c r="B70" s="21" t="s">
        <v>44</v>
      </c>
      <c r="C70" s="22">
        <f t="shared" si="4"/>
        <v>58302</v>
      </c>
      <c r="D70" s="22">
        <f t="shared" si="5"/>
        <v>39984</v>
      </c>
      <c r="E70" s="22">
        <f t="shared" si="6"/>
        <v>21873</v>
      </c>
      <c r="F70" s="22">
        <f t="shared" si="6"/>
        <v>18111</v>
      </c>
      <c r="G70" s="22">
        <f t="shared" si="7"/>
        <v>18318</v>
      </c>
      <c r="H70" s="22">
        <f t="shared" si="8"/>
        <v>18318</v>
      </c>
      <c r="I70" s="22">
        <v>0</v>
      </c>
      <c r="J70" s="22">
        <f t="shared" si="9"/>
        <v>9545</v>
      </c>
      <c r="K70" s="22">
        <f t="shared" si="10"/>
        <v>2500</v>
      </c>
      <c r="L70" s="22">
        <v>2500</v>
      </c>
      <c r="M70" s="22"/>
      <c r="N70" s="22">
        <f t="shared" si="11"/>
        <v>7045</v>
      </c>
      <c r="O70" s="26">
        <v>7045</v>
      </c>
      <c r="P70" s="26"/>
      <c r="Q70" s="22">
        <f t="shared" si="12"/>
        <v>25171</v>
      </c>
      <c r="R70" s="22">
        <f t="shared" si="13"/>
        <v>23936</v>
      </c>
      <c r="S70" s="22">
        <v>5825</v>
      </c>
      <c r="T70" s="22">
        <v>18111</v>
      </c>
      <c r="U70" s="22">
        <f t="shared" si="14"/>
        <v>1235</v>
      </c>
      <c r="V70" s="26">
        <v>1235</v>
      </c>
      <c r="W70" s="26"/>
      <c r="X70" s="22">
        <f t="shared" si="15"/>
        <v>23586</v>
      </c>
      <c r="Y70" s="22">
        <f t="shared" si="16"/>
        <v>13548</v>
      </c>
      <c r="Z70" s="22">
        <v>13548</v>
      </c>
      <c r="AA70" s="22"/>
      <c r="AB70" s="22">
        <f t="shared" si="17"/>
        <v>10038</v>
      </c>
      <c r="AC70" s="26">
        <v>10038</v>
      </c>
      <c r="AD70" s="26"/>
      <c r="AE70" s="22">
        <f t="shared" si="22"/>
        <v>62512.073250000001</v>
      </c>
      <c r="AF70" s="22">
        <f t="shared" si="18"/>
        <v>48780.391889999999</v>
      </c>
      <c r="AG70" s="22">
        <f t="shared" si="23"/>
        <v>13731.681359999999</v>
      </c>
      <c r="AH70" s="22">
        <f t="shared" si="37"/>
        <v>11369.216</v>
      </c>
      <c r="AI70" s="22">
        <f t="shared" si="36"/>
        <v>5063.6090000000004</v>
      </c>
      <c r="AJ70" s="22">
        <v>5063.6090000000004</v>
      </c>
      <c r="AK70" s="22"/>
      <c r="AL70" s="22">
        <f t="shared" si="26"/>
        <v>6305.607</v>
      </c>
      <c r="AM70" s="22">
        <v>6305.607</v>
      </c>
      <c r="AN70" s="22"/>
      <c r="AO70" s="22">
        <f t="shared" si="27"/>
        <v>28518.210480000002</v>
      </c>
      <c r="AP70" s="22">
        <f t="shared" si="28"/>
        <v>27258.3302</v>
      </c>
      <c r="AQ70" s="22">
        <v>8221.6440000000002</v>
      </c>
      <c r="AR70" s="22">
        <v>19036.6862</v>
      </c>
      <c r="AS70" s="22">
        <f t="shared" si="29"/>
        <v>1259.8802799999999</v>
      </c>
      <c r="AT70" s="26">
        <v>1259.8802799999999</v>
      </c>
      <c r="AU70" s="25"/>
      <c r="AV70" s="22">
        <f t="shared" si="30"/>
        <v>22624.646769999999</v>
      </c>
      <c r="AW70" s="22">
        <f t="shared" si="31"/>
        <v>16458.452689999998</v>
      </c>
      <c r="AX70" s="22">
        <v>16458.452689999998</v>
      </c>
      <c r="AY70" s="22"/>
      <c r="AZ70" s="22">
        <f t="shared" si="38"/>
        <v>6166.1940799999993</v>
      </c>
      <c r="BA70" s="26">
        <v>6166.1940799999993</v>
      </c>
      <c r="BB70" s="25"/>
      <c r="BC70" s="24">
        <v>0.67950592291937795</v>
      </c>
      <c r="BD70" s="24">
        <v>0.7304943779320956</v>
      </c>
      <c r="BE70" s="24">
        <v>0.50236104283498395</v>
      </c>
    </row>
    <row r="71" spans="1:57" s="5" customFormat="1" ht="44.25" customHeight="1" x14ac:dyDescent="0.25">
      <c r="A71" s="25">
        <v>7</v>
      </c>
      <c r="B71" s="21" t="s">
        <v>37</v>
      </c>
      <c r="C71" s="22">
        <f t="shared" si="4"/>
        <v>22670.5</v>
      </c>
      <c r="D71" s="22">
        <f t="shared" si="5"/>
        <v>15070.5</v>
      </c>
      <c r="E71" s="22">
        <f t="shared" si="6"/>
        <v>7321</v>
      </c>
      <c r="F71" s="22">
        <f t="shared" si="6"/>
        <v>7749.5</v>
      </c>
      <c r="G71" s="22">
        <f t="shared" si="7"/>
        <v>7600</v>
      </c>
      <c r="H71" s="22">
        <f t="shared" si="8"/>
        <v>7600</v>
      </c>
      <c r="I71" s="22">
        <v>0</v>
      </c>
      <c r="J71" s="22">
        <f t="shared" si="9"/>
        <v>6929</v>
      </c>
      <c r="K71" s="22">
        <f t="shared" si="10"/>
        <v>3012</v>
      </c>
      <c r="L71" s="27">
        <v>3012</v>
      </c>
      <c r="M71" s="22"/>
      <c r="N71" s="22">
        <f t="shared" si="11"/>
        <v>3917</v>
      </c>
      <c r="O71" s="22">
        <v>3917</v>
      </c>
      <c r="P71" s="22"/>
      <c r="Q71" s="22">
        <f t="shared" si="12"/>
        <v>13729.5</v>
      </c>
      <c r="R71" s="22">
        <f t="shared" si="13"/>
        <v>11274.5</v>
      </c>
      <c r="S71" s="27">
        <v>3525</v>
      </c>
      <c r="T71" s="22">
        <f>7250+499.5</f>
        <v>7749.5</v>
      </c>
      <c r="U71" s="22">
        <f t="shared" si="14"/>
        <v>2455</v>
      </c>
      <c r="V71" s="22">
        <v>2455</v>
      </c>
      <c r="W71" s="22"/>
      <c r="X71" s="22">
        <f t="shared" si="15"/>
        <v>2012</v>
      </c>
      <c r="Y71" s="22">
        <f t="shared" si="16"/>
        <v>784</v>
      </c>
      <c r="Z71" s="27">
        <v>784</v>
      </c>
      <c r="AA71" s="22"/>
      <c r="AB71" s="22">
        <f t="shared" si="17"/>
        <v>1228</v>
      </c>
      <c r="AC71" s="22">
        <v>1228</v>
      </c>
      <c r="AD71" s="22"/>
      <c r="AE71" s="22">
        <f t="shared" si="22"/>
        <v>24032.7935</v>
      </c>
      <c r="AF71" s="22">
        <f t="shared" si="18"/>
        <v>17427.73</v>
      </c>
      <c r="AG71" s="22">
        <f t="shared" si="23"/>
        <v>6605.0635000000002</v>
      </c>
      <c r="AH71" s="22">
        <f t="shared" si="37"/>
        <v>7172.6924999999992</v>
      </c>
      <c r="AI71" s="22">
        <f t="shared" si="36"/>
        <v>4175.7479999999996</v>
      </c>
      <c r="AJ71" s="22">
        <v>4175.7479999999996</v>
      </c>
      <c r="AK71" s="22"/>
      <c r="AL71" s="22">
        <f t="shared" si="26"/>
        <v>2996.9444999999996</v>
      </c>
      <c r="AM71" s="22">
        <v>2996.9444999999996</v>
      </c>
      <c r="AN71" s="22"/>
      <c r="AO71" s="22">
        <f t="shared" si="27"/>
        <v>14706.155000000001</v>
      </c>
      <c r="AP71" s="22">
        <f t="shared" si="28"/>
        <v>12180.536</v>
      </c>
      <c r="AQ71" s="27">
        <v>4846.3999999999996</v>
      </c>
      <c r="AR71" s="22">
        <v>7334.1360000000004</v>
      </c>
      <c r="AS71" s="22">
        <f t="shared" si="29"/>
        <v>2525.6190000000001</v>
      </c>
      <c r="AT71" s="22">
        <v>2525.6190000000001</v>
      </c>
      <c r="AU71" s="25"/>
      <c r="AV71" s="22">
        <f t="shared" si="30"/>
        <v>2153.9459999999999</v>
      </c>
      <c r="AW71" s="22">
        <f t="shared" si="31"/>
        <v>1071.4459999999999</v>
      </c>
      <c r="AX71" s="27">
        <v>1071.4459999999999</v>
      </c>
      <c r="AY71" s="22"/>
      <c r="AZ71" s="22">
        <f t="shared" si="38"/>
        <v>1082.5</v>
      </c>
      <c r="BA71" s="22">
        <v>1082.5</v>
      </c>
      <c r="BB71" s="25"/>
      <c r="BC71" s="24">
        <v>0.73600141837320798</v>
      </c>
      <c r="BD71" s="24">
        <v>0.79408148276842405</v>
      </c>
      <c r="BE71" s="24">
        <v>0.56881427597181189</v>
      </c>
    </row>
    <row r="72" spans="1:57" s="5" customFormat="1" ht="44.25" customHeight="1" x14ac:dyDescent="0.25">
      <c r="A72" s="25">
        <v>8</v>
      </c>
      <c r="B72" s="21" t="s">
        <v>38</v>
      </c>
      <c r="C72" s="22">
        <f t="shared" si="4"/>
        <v>244569</v>
      </c>
      <c r="D72" s="22">
        <f t="shared" si="5"/>
        <v>117515</v>
      </c>
      <c r="E72" s="22">
        <f t="shared" si="6"/>
        <v>117495</v>
      </c>
      <c r="F72" s="22">
        <f t="shared" si="6"/>
        <v>20</v>
      </c>
      <c r="G72" s="22">
        <f t="shared" si="7"/>
        <v>127054</v>
      </c>
      <c r="H72" s="22">
        <f t="shared" si="8"/>
        <v>127054</v>
      </c>
      <c r="I72" s="22">
        <v>0</v>
      </c>
      <c r="J72" s="22">
        <f t="shared" si="9"/>
        <v>104658</v>
      </c>
      <c r="K72" s="22">
        <f t="shared" si="10"/>
        <v>41166</v>
      </c>
      <c r="L72" s="22">
        <v>41166</v>
      </c>
      <c r="M72" s="22"/>
      <c r="N72" s="22">
        <f t="shared" si="11"/>
        <v>63492</v>
      </c>
      <c r="O72" s="26">
        <v>63492</v>
      </c>
      <c r="P72" s="26"/>
      <c r="Q72" s="22">
        <f t="shared" si="12"/>
        <v>3410</v>
      </c>
      <c r="R72" s="22">
        <f t="shared" si="13"/>
        <v>2270</v>
      </c>
      <c r="S72" s="22">
        <v>2250</v>
      </c>
      <c r="T72" s="22">
        <v>20</v>
      </c>
      <c r="U72" s="22">
        <f t="shared" si="14"/>
        <v>1140</v>
      </c>
      <c r="V72" s="26">
        <v>1140</v>
      </c>
      <c r="W72" s="26"/>
      <c r="X72" s="22">
        <f t="shared" si="15"/>
        <v>136501</v>
      </c>
      <c r="Y72" s="22">
        <f t="shared" si="16"/>
        <v>74079</v>
      </c>
      <c r="Z72" s="22">
        <v>74079</v>
      </c>
      <c r="AA72" s="22"/>
      <c r="AB72" s="22">
        <f t="shared" si="17"/>
        <v>62422</v>
      </c>
      <c r="AC72" s="26">
        <v>62422</v>
      </c>
      <c r="AD72" s="26"/>
      <c r="AE72" s="22">
        <f t="shared" si="22"/>
        <v>267607.02711099997</v>
      </c>
      <c r="AF72" s="22">
        <f t="shared" si="18"/>
        <v>217726.54332599998</v>
      </c>
      <c r="AG72" s="22">
        <f t="shared" si="23"/>
        <v>49880.483785000004</v>
      </c>
      <c r="AH72" s="22">
        <f t="shared" si="37"/>
        <v>131518.40131399999</v>
      </c>
      <c r="AI72" s="22">
        <f t="shared" si="36"/>
        <v>97012.736313999994</v>
      </c>
      <c r="AJ72" s="22">
        <v>97012.736313999994</v>
      </c>
      <c r="AK72" s="22"/>
      <c r="AL72" s="22">
        <f t="shared" si="26"/>
        <v>34505.665000000001</v>
      </c>
      <c r="AM72" s="22">
        <v>34505.665000000001</v>
      </c>
      <c r="AN72" s="22"/>
      <c r="AO72" s="22">
        <f t="shared" si="27"/>
        <v>18158.770288000003</v>
      </c>
      <c r="AP72" s="22">
        <f t="shared" si="28"/>
        <v>17766.750403000002</v>
      </c>
      <c r="AQ72" s="22">
        <v>17764.160403000002</v>
      </c>
      <c r="AR72" s="22">
        <v>2.59</v>
      </c>
      <c r="AS72" s="22">
        <f t="shared" si="29"/>
        <v>392.01988500000004</v>
      </c>
      <c r="AT72" s="26">
        <v>392.01988500000004</v>
      </c>
      <c r="AU72" s="26"/>
      <c r="AV72" s="22">
        <f t="shared" si="30"/>
        <v>117929.855509</v>
      </c>
      <c r="AW72" s="22">
        <f t="shared" si="31"/>
        <v>102947.05660900001</v>
      </c>
      <c r="AX72" s="22">
        <v>102947.05660900001</v>
      </c>
      <c r="AY72" s="22"/>
      <c r="AZ72" s="22">
        <f t="shared" si="38"/>
        <v>14982.798899999998</v>
      </c>
      <c r="BA72" s="26">
        <v>14982.798899999998</v>
      </c>
      <c r="BB72" s="26"/>
      <c r="BC72" s="24">
        <v>9.0119958427540336E-2</v>
      </c>
      <c r="BD72" s="24">
        <v>7.758714221076278E-2</v>
      </c>
      <c r="BE72" s="24">
        <v>0.15808273041390852</v>
      </c>
    </row>
    <row r="73" spans="1:57" s="5" customFormat="1" ht="44.25" customHeight="1" x14ac:dyDescent="0.25">
      <c r="A73" s="25">
        <v>9</v>
      </c>
      <c r="B73" s="21" t="s">
        <v>41</v>
      </c>
      <c r="C73" s="22">
        <f t="shared" si="4"/>
        <v>188233</v>
      </c>
      <c r="D73" s="22">
        <f t="shared" si="5"/>
        <v>99880</v>
      </c>
      <c r="E73" s="22">
        <f t="shared" si="6"/>
        <v>99630</v>
      </c>
      <c r="F73" s="22">
        <f t="shared" si="6"/>
        <v>250</v>
      </c>
      <c r="G73" s="22">
        <f t="shared" si="7"/>
        <v>88353</v>
      </c>
      <c r="H73" s="22">
        <f t="shared" si="8"/>
        <v>88353</v>
      </c>
      <c r="I73" s="22">
        <v>0</v>
      </c>
      <c r="J73" s="22">
        <f t="shared" si="9"/>
        <v>16781</v>
      </c>
      <c r="K73" s="22">
        <f t="shared" si="10"/>
        <v>3000</v>
      </c>
      <c r="L73" s="22">
        <v>3000</v>
      </c>
      <c r="M73" s="22"/>
      <c r="N73" s="22">
        <f t="shared" si="11"/>
        <v>13781</v>
      </c>
      <c r="O73" s="22">
        <v>13781</v>
      </c>
      <c r="P73" s="22"/>
      <c r="Q73" s="22">
        <f t="shared" si="12"/>
        <v>4370</v>
      </c>
      <c r="R73" s="22">
        <f t="shared" si="13"/>
        <v>2125</v>
      </c>
      <c r="S73" s="22">
        <v>1875</v>
      </c>
      <c r="T73" s="22">
        <v>250</v>
      </c>
      <c r="U73" s="22">
        <f t="shared" si="14"/>
        <v>2245</v>
      </c>
      <c r="V73" s="22">
        <v>2245</v>
      </c>
      <c r="W73" s="22"/>
      <c r="X73" s="22">
        <f t="shared" si="15"/>
        <v>167082</v>
      </c>
      <c r="Y73" s="22">
        <f t="shared" si="16"/>
        <v>94755</v>
      </c>
      <c r="Z73" s="22">
        <v>94755</v>
      </c>
      <c r="AA73" s="22"/>
      <c r="AB73" s="22">
        <f t="shared" si="17"/>
        <v>72327</v>
      </c>
      <c r="AC73" s="22">
        <v>72327</v>
      </c>
      <c r="AD73" s="22"/>
      <c r="AE73" s="22">
        <f t="shared" si="22"/>
        <v>160694.72020700001</v>
      </c>
      <c r="AF73" s="22">
        <f t="shared" si="18"/>
        <v>132091.470542</v>
      </c>
      <c r="AG73" s="22">
        <f t="shared" si="23"/>
        <v>28603.249664999999</v>
      </c>
      <c r="AH73" s="22">
        <f t="shared" si="37"/>
        <v>10079.104300000001</v>
      </c>
      <c r="AI73" s="22">
        <f t="shared" si="36"/>
        <v>6628.0859</v>
      </c>
      <c r="AJ73" s="22">
        <v>6628.0859</v>
      </c>
      <c r="AK73" s="22"/>
      <c r="AL73" s="22">
        <f t="shared" si="26"/>
        <v>3451.0184000000004</v>
      </c>
      <c r="AM73" s="22">
        <v>3451.0184000000004</v>
      </c>
      <c r="AN73" s="22"/>
      <c r="AO73" s="22">
        <f t="shared" si="27"/>
        <v>8119.5508179999997</v>
      </c>
      <c r="AP73" s="22">
        <f t="shared" si="28"/>
        <v>7277.8626420000001</v>
      </c>
      <c r="AQ73" s="22">
        <v>7239.3606419999996</v>
      </c>
      <c r="AR73" s="22">
        <v>38.502000000000002</v>
      </c>
      <c r="AS73" s="22">
        <f t="shared" si="29"/>
        <v>841.688176</v>
      </c>
      <c r="AT73" s="22">
        <v>841.688176</v>
      </c>
      <c r="AU73" s="25"/>
      <c r="AV73" s="22">
        <f t="shared" si="30"/>
        <v>142496.06508899998</v>
      </c>
      <c r="AW73" s="22">
        <f t="shared" si="31"/>
        <v>118185.522</v>
      </c>
      <c r="AX73" s="22">
        <v>118185.522</v>
      </c>
      <c r="AY73" s="22"/>
      <c r="AZ73" s="22">
        <f t="shared" si="38"/>
        <v>24310.543088999999</v>
      </c>
      <c r="BA73" s="22">
        <v>24310.543088999999</v>
      </c>
      <c r="BB73" s="25"/>
      <c r="BC73" s="24">
        <v>0.33240966274620848</v>
      </c>
      <c r="BD73" s="24">
        <v>0.35709323538995819</v>
      </c>
      <c r="BE73" s="24">
        <v>0.23468227966071495</v>
      </c>
    </row>
    <row r="74" spans="1:57" s="5" customFormat="1" ht="44.25" customHeight="1" x14ac:dyDescent="0.25">
      <c r="A74" s="25">
        <v>10</v>
      </c>
      <c r="B74" s="21" t="s">
        <v>45</v>
      </c>
      <c r="C74" s="22">
        <f t="shared" si="4"/>
        <v>11414</v>
      </c>
      <c r="D74" s="22">
        <f t="shared" si="5"/>
        <v>9000</v>
      </c>
      <c r="E74" s="22">
        <f t="shared" si="6"/>
        <v>9000</v>
      </c>
      <c r="F74" s="22">
        <f t="shared" si="6"/>
        <v>0</v>
      </c>
      <c r="G74" s="22">
        <f t="shared" si="7"/>
        <v>2414</v>
      </c>
      <c r="H74" s="22">
        <f t="shared" si="8"/>
        <v>2414</v>
      </c>
      <c r="I74" s="22">
        <v>0</v>
      </c>
      <c r="J74" s="22">
        <f t="shared" si="9"/>
        <v>11414</v>
      </c>
      <c r="K74" s="22">
        <f t="shared" si="10"/>
        <v>9000</v>
      </c>
      <c r="L74" s="22">
        <v>9000</v>
      </c>
      <c r="M74" s="22"/>
      <c r="N74" s="22">
        <f t="shared" si="11"/>
        <v>2414</v>
      </c>
      <c r="O74" s="22">
        <v>2414</v>
      </c>
      <c r="P74" s="22"/>
      <c r="Q74" s="22">
        <f t="shared" si="12"/>
        <v>0</v>
      </c>
      <c r="R74" s="22">
        <f t="shared" si="13"/>
        <v>0</v>
      </c>
      <c r="S74" s="22"/>
      <c r="T74" s="22"/>
      <c r="U74" s="22">
        <f t="shared" si="14"/>
        <v>0</v>
      </c>
      <c r="V74" s="22"/>
      <c r="W74" s="22"/>
      <c r="X74" s="22">
        <f t="shared" si="15"/>
        <v>0</v>
      </c>
      <c r="Y74" s="22">
        <f t="shared" si="16"/>
        <v>0</v>
      </c>
      <c r="Z74" s="22"/>
      <c r="AA74" s="22"/>
      <c r="AB74" s="22">
        <f t="shared" si="17"/>
        <v>0</v>
      </c>
      <c r="AC74" s="22"/>
      <c r="AD74" s="22"/>
      <c r="AE74" s="22">
        <f>AF74+AG74</f>
        <v>21289.705000000002</v>
      </c>
      <c r="AF74" s="22">
        <f t="shared" si="18"/>
        <v>19372.36</v>
      </c>
      <c r="AG74" s="22">
        <f t="shared" si="23"/>
        <v>1917.345</v>
      </c>
      <c r="AH74" s="22">
        <f t="shared" si="37"/>
        <v>21289.705000000002</v>
      </c>
      <c r="AI74" s="22">
        <f t="shared" si="36"/>
        <v>19372.36</v>
      </c>
      <c r="AJ74" s="22">
        <v>19372.36</v>
      </c>
      <c r="AK74" s="22"/>
      <c r="AL74" s="22">
        <f t="shared" si="26"/>
        <v>1917.345</v>
      </c>
      <c r="AM74" s="22">
        <v>1917.345</v>
      </c>
      <c r="AN74" s="22"/>
      <c r="AO74" s="22">
        <f t="shared" si="27"/>
        <v>0</v>
      </c>
      <c r="AP74" s="22">
        <f t="shared" si="28"/>
        <v>0</v>
      </c>
      <c r="AQ74" s="22"/>
      <c r="AR74" s="22"/>
      <c r="AS74" s="22">
        <f t="shared" si="29"/>
        <v>0</v>
      </c>
      <c r="AT74" s="22"/>
      <c r="AU74" s="25"/>
      <c r="AV74" s="22">
        <f t="shared" si="30"/>
        <v>0</v>
      </c>
      <c r="AW74" s="22">
        <f t="shared" si="31"/>
        <v>0</v>
      </c>
      <c r="AX74" s="22"/>
      <c r="AY74" s="22"/>
      <c r="AZ74" s="22">
        <f t="shared" si="38"/>
        <v>0</v>
      </c>
      <c r="BA74" s="22"/>
      <c r="BB74" s="25"/>
      <c r="BC74" s="24">
        <v>2.3512472777667787E-2</v>
      </c>
      <c r="BD74" s="24">
        <v>2.6391444444444443E-2</v>
      </c>
      <c r="BE74" s="24">
        <v>0</v>
      </c>
    </row>
  </sheetData>
  <mergeCells count="78">
    <mergeCell ref="AW9:AW10"/>
    <mergeCell ref="AX9:AY9"/>
    <mergeCell ref="AZ9:AZ10"/>
    <mergeCell ref="BA9:BB9"/>
    <mergeCell ref="AW8:AY8"/>
    <mergeCell ref="AZ8:BB8"/>
    <mergeCell ref="BD8:BD10"/>
    <mergeCell ref="BE8:BE10"/>
    <mergeCell ref="K9:K10"/>
    <mergeCell ref="L9:M9"/>
    <mergeCell ref="R9:R10"/>
    <mergeCell ref="S9:T9"/>
    <mergeCell ref="Y9:Y10"/>
    <mergeCell ref="Z9:AA9"/>
    <mergeCell ref="AB9:AB10"/>
    <mergeCell ref="AC9:AD9"/>
    <mergeCell ref="AI9:AI10"/>
    <mergeCell ref="AJ9:AK9"/>
    <mergeCell ref="AL9:AL10"/>
    <mergeCell ref="AM9:AN9"/>
    <mergeCell ref="AL8:AN8"/>
    <mergeCell ref="AO8:AO10"/>
    <mergeCell ref="AS8:AU8"/>
    <mergeCell ref="AV8:AV10"/>
    <mergeCell ref="AP9:AP10"/>
    <mergeCell ref="AQ9:AR9"/>
    <mergeCell ref="AS9:AS10"/>
    <mergeCell ref="AT9:AU9"/>
    <mergeCell ref="AF8:AF10"/>
    <mergeCell ref="AG8:AG10"/>
    <mergeCell ref="AH8:AH10"/>
    <mergeCell ref="AI8:AK8"/>
    <mergeCell ref="AP8:AR8"/>
    <mergeCell ref="AE6:BB6"/>
    <mergeCell ref="BC6:BE6"/>
    <mergeCell ref="J7:P7"/>
    <mergeCell ref="Q7:W7"/>
    <mergeCell ref="X7:AD7"/>
    <mergeCell ref="AE7:AE10"/>
    <mergeCell ref="AF7:AG7"/>
    <mergeCell ref="AH7:AN7"/>
    <mergeCell ref="AO7:AU7"/>
    <mergeCell ref="AV7:BB7"/>
    <mergeCell ref="BC7:BC10"/>
    <mergeCell ref="BD7:BE7"/>
    <mergeCell ref="J8:J10"/>
    <mergeCell ref="K8:M8"/>
    <mergeCell ref="Q8:Q10"/>
    <mergeCell ref="AB8:AD8"/>
    <mergeCell ref="X8:X10"/>
    <mergeCell ref="Y8:AA8"/>
    <mergeCell ref="C6:AD6"/>
    <mergeCell ref="N9:N10"/>
    <mergeCell ref="O9:P9"/>
    <mergeCell ref="N8:P8"/>
    <mergeCell ref="U8:W8"/>
    <mergeCell ref="AL2:BE2"/>
    <mergeCell ref="AL3:BE3"/>
    <mergeCell ref="BA5:BE5"/>
    <mergeCell ref="A6:A10"/>
    <mergeCell ref="B6:B10"/>
    <mergeCell ref="C7:C10"/>
    <mergeCell ref="D7:I7"/>
    <mergeCell ref="E8:F9"/>
    <mergeCell ref="G8:G10"/>
    <mergeCell ref="H8:I9"/>
    <mergeCell ref="U9:U10"/>
    <mergeCell ref="V9:W9"/>
    <mergeCell ref="C2:T2"/>
    <mergeCell ref="C3:T3"/>
    <mergeCell ref="D8:D10"/>
    <mergeCell ref="R8:T8"/>
    <mergeCell ref="Q1:S1"/>
    <mergeCell ref="Q5:T5"/>
    <mergeCell ref="AI1:AK1"/>
    <mergeCell ref="U2:AK2"/>
    <mergeCell ref="AH5:AJ5"/>
    <mergeCell ref="U3:AK3"/>
  </mergeCells>
  <pageMargins left="0.53" right="0.44685039399999998" top="0.31" bottom="0.37" header="0.2" footer="0.23"/>
  <pageSetup paperSize="8" scale="32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D6FC2B-C16B-49FE-BB9C-B614736F5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F7FB6-4672-4A53-BCE4-3E6D29629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5DD3A0-C58B-41CA-B67B-0E9A4A8F16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B68 ckns</vt:lpstr>
      <vt:lpstr>'B68 ckns'!Print_Titles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2025-01-08T03:52:08Z</cp:lastPrinted>
  <dcterms:created xsi:type="dcterms:W3CDTF">2018-08-22T07:49:45Z</dcterms:created>
  <dcterms:modified xsi:type="dcterms:W3CDTF">2025-01-08T03:52:57Z</dcterms:modified>
</cp:coreProperties>
</file>